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4100004\Desktop\"/>
    </mc:Choice>
  </mc:AlternateContent>
  <workbookProtection lockStructure="1"/>
  <bookViews>
    <workbookView xWindow="0" yWindow="0" windowWidth="28800" windowHeight="14145" tabRatio="654" activeTab="2"/>
  </bookViews>
  <sheets>
    <sheet name="Hinweise" sheetId="9" r:id="rId1"/>
    <sheet name="1-Personalk." sheetId="1" r:id="rId2"/>
    <sheet name="2-Sachk." sheetId="2" r:id="rId3"/>
    <sheet name="3-GK u. JahresAZ" sheetId="6" r:id="rId4"/>
    <sheet name="4-AZ Verteilung" sheetId="11" r:id="rId5"/>
    <sheet name="5-AZ Verteilung Hilfsberechnung" sheetId="12" r:id="rId6"/>
    <sheet name="Tabelle1" sheetId="13" r:id="rId7"/>
  </sheets>
  <definedNames>
    <definedName name="_xlnm.Print_Area" localSheetId="1">'1-Personalk.'!$A$1:$J$71</definedName>
    <definedName name="_xlnm.Print_Area" localSheetId="2">'2-Sachk.'!$A$1:$D$59</definedName>
    <definedName name="_xlnm.Print_Area" localSheetId="3">'3-GK u. JahresAZ'!$A$1:$F$41</definedName>
    <definedName name="_xlnm.Print_Area" localSheetId="4">'4-AZ Verteilung'!$A$1:$F$35</definedName>
    <definedName name="_xlnm.Print_Area" localSheetId="5">'5-AZ Verteilung Hilfsberechnung'!$A$1:$E$27</definedName>
    <definedName name="_xlnm.Print_Area">'1-Personalk.'!$A$1:$G$71</definedName>
  </definedNames>
  <calcPr calcId="162913"/>
</workbook>
</file>

<file path=xl/calcChain.xml><?xml version="1.0" encoding="utf-8"?>
<calcChain xmlns="http://schemas.openxmlformats.org/spreadsheetml/2006/main">
  <c r="C27" i="11" l="1"/>
  <c r="C29" i="11" s="1"/>
  <c r="C30" i="11" s="1"/>
  <c r="D29" i="2"/>
  <c r="F11" i="6"/>
  <c r="D50" i="2"/>
  <c r="I47" i="1"/>
  <c r="I46" i="1"/>
  <c r="I45" i="1"/>
  <c r="I44" i="1"/>
  <c r="I43" i="1"/>
  <c r="I42" i="1"/>
  <c r="I41" i="1"/>
  <c r="I40" i="1"/>
  <c r="I18" i="1"/>
  <c r="I17" i="1"/>
  <c r="I16" i="1"/>
  <c r="I15" i="1"/>
  <c r="I14" i="1"/>
  <c r="I13" i="1"/>
  <c r="J18" i="1"/>
  <c r="J17" i="1"/>
  <c r="J16" i="1"/>
  <c r="J15" i="1"/>
  <c r="J14" i="1"/>
  <c r="D42" i="1"/>
  <c r="D41" i="1"/>
  <c r="D40" i="1"/>
  <c r="J42" i="1"/>
  <c r="J41" i="1"/>
  <c r="J40" i="1"/>
  <c r="J13" i="1"/>
  <c r="H33" i="1"/>
  <c r="F49" i="1"/>
  <c r="G49" i="1"/>
  <c r="H49" i="1"/>
  <c r="H20" i="1"/>
  <c r="G20" i="1"/>
  <c r="F27" i="6"/>
  <c r="D44" i="2"/>
  <c r="D51" i="2"/>
  <c r="F36" i="6"/>
  <c r="F31" i="6"/>
  <c r="F38" i="6" s="1"/>
  <c r="F20" i="1"/>
  <c r="H66" i="1" s="1"/>
  <c r="E20" i="1"/>
  <c r="D17" i="2"/>
  <c r="F10" i="6" s="1"/>
  <c r="F13" i="6" s="1"/>
  <c r="C30" i="2"/>
  <c r="F21" i="11"/>
  <c r="C28" i="11"/>
  <c r="E21" i="11"/>
  <c r="F23" i="11"/>
  <c r="F12" i="6"/>
  <c r="H61" i="1"/>
  <c r="F33" i="6"/>
  <c r="D20" i="12" s="1"/>
  <c r="D11" i="12"/>
  <c r="D10" i="12"/>
  <c r="D17" i="12"/>
  <c r="D15" i="12"/>
  <c r="D14" i="12"/>
  <c r="D16" i="12"/>
  <c r="D13" i="12"/>
  <c r="D12" i="12"/>
  <c r="D7" i="12"/>
  <c r="F6" i="6" l="1"/>
  <c r="E8" i="12"/>
  <c r="E19" i="12"/>
  <c r="E13" i="12"/>
  <c r="E5" i="12"/>
  <c r="E9" i="12"/>
  <c r="E6" i="12"/>
  <c r="E7" i="12"/>
  <c r="E15" i="12"/>
  <c r="E21" i="12"/>
  <c r="E16" i="12"/>
  <c r="E14" i="12"/>
  <c r="E18" i="12"/>
  <c r="E20" i="12"/>
  <c r="E12" i="12"/>
  <c r="E11" i="12"/>
  <c r="E10" i="12"/>
  <c r="E17" i="12"/>
  <c r="H65" i="1"/>
  <c r="C31" i="11"/>
  <c r="C32" i="11" s="1"/>
  <c r="C35" i="11" s="1"/>
  <c r="D6" i="12"/>
  <c r="D9" i="12"/>
  <c r="D5" i="12"/>
  <c r="D18" i="12"/>
  <c r="D19" i="12"/>
  <c r="D8" i="12"/>
  <c r="D21" i="12"/>
  <c r="H68" i="1"/>
  <c r="H67" i="1" s="1"/>
  <c r="F7" i="6" s="1"/>
  <c r="D49" i="2"/>
  <c r="D52" i="2" s="1"/>
  <c r="D53" i="2" s="1"/>
  <c r="D54" i="2" s="1"/>
  <c r="H25" i="6" l="1"/>
  <c r="L14" i="1"/>
  <c r="F24" i="2"/>
  <c r="D22" i="12"/>
  <c r="H69" i="1"/>
  <c r="D59" i="2" s="1"/>
  <c r="F5" i="6"/>
  <c r="F8" i="6" s="1"/>
  <c r="F15" i="6" s="1"/>
  <c r="C34" i="11" s="1"/>
  <c r="E22" i="12"/>
  <c r="H55" i="1"/>
</calcChain>
</file>

<file path=xl/sharedStrings.xml><?xml version="1.0" encoding="utf-8"?>
<sst xmlns="http://schemas.openxmlformats.org/spreadsheetml/2006/main" count="293" uniqueCount="232">
  <si>
    <t>1.</t>
  </si>
  <si>
    <t>1.1.</t>
  </si>
  <si>
    <t>Verg. Gr.</t>
  </si>
  <si>
    <t>Gesamt</t>
  </si>
  <si>
    <t>Funktion</t>
  </si>
  <si>
    <t>Verwaltung</t>
  </si>
  <si>
    <t>Supervision</t>
  </si>
  <si>
    <t>Nebenkosten</t>
  </si>
  <si>
    <t xml:space="preserve">1.4. </t>
  </si>
  <si>
    <t>Gesamtpersonalkosten</t>
  </si>
  <si>
    <t>Für die Ermittlung der Personalkosten sind prospektiv sowohl die erwarteten Kosten für die sozialpädagogischen Fachkräfte als auch die anteiligen Personalkosten für Leitung, Beratung und Verwaltung pro Jahr auszuweisen.</t>
  </si>
  <si>
    <t>Raumkosten</t>
  </si>
  <si>
    <t>Zwischensumme Raumkosten</t>
  </si>
  <si>
    <t>Zwischensumme Fahrtkosten</t>
  </si>
  <si>
    <t>Treibstoffe / Benzin</t>
  </si>
  <si>
    <t xml:space="preserve">Versicherungen / Steuern </t>
  </si>
  <si>
    <t>Zwischensumme Verwaltungs-/Regiekosten</t>
  </si>
  <si>
    <t>Büromaterial</t>
  </si>
  <si>
    <t>EDV-Material</t>
  </si>
  <si>
    <t>Telefon</t>
  </si>
  <si>
    <t>Porto</t>
  </si>
  <si>
    <t>Fachliteratur</t>
  </si>
  <si>
    <t>(sofern diese Investitionsaufwendungen nicht bereits vollständig über sonstige Leistungsangebote des Trägers in Ansatz gebracht wurden.)</t>
  </si>
  <si>
    <t>Jahr</t>
  </si>
  <si>
    <t>abzgl.</t>
  </si>
  <si>
    <t>Samstage und Sonntage</t>
  </si>
  <si>
    <t>Feiertage</t>
  </si>
  <si>
    <t>Erkrankungen und Kuren</t>
  </si>
  <si>
    <t>Fahrtkosten</t>
  </si>
  <si>
    <t>sonstige Verwaltungs- und Regiekosten</t>
  </si>
  <si>
    <t>Kalkulation der Personalkosten (prospektiv)</t>
  </si>
  <si>
    <t>Kaltmiete (bei angemieteten Räumen)</t>
  </si>
  <si>
    <t>Betrag in €</t>
  </si>
  <si>
    <t>für …</t>
  </si>
  <si>
    <t>km-Leistung</t>
  </si>
  <si>
    <t>nachrichtlich (kalkulierte Fahrtleistung * Erstattung LRKG)</t>
  </si>
  <si>
    <t>ggf. alternativ</t>
  </si>
  <si>
    <t>Abschreibung oder Leasingkosten</t>
  </si>
  <si>
    <t>Facharbeitskreise / Konzeptarbeit</t>
  </si>
  <si>
    <t>s. Ziff.</t>
  </si>
  <si>
    <t>1.2.</t>
  </si>
  <si>
    <t xml:space="preserve">1.3. </t>
  </si>
  <si>
    <t>2.1.</t>
  </si>
  <si>
    <t>2.2.</t>
  </si>
  <si>
    <t>2.3.</t>
  </si>
  <si>
    <t>2.4.</t>
  </si>
  <si>
    <t>Dokumentation</t>
  </si>
  <si>
    <t>Fehlbesuche</t>
  </si>
  <si>
    <t>Gebäudereinigung</t>
  </si>
  <si>
    <t>Verbandsbeiträge</t>
  </si>
  <si>
    <t>Haftpflichtversicherung</t>
  </si>
  <si>
    <t>Urlaub / Sonderurlaub / Bildungsurlaub</t>
  </si>
  <si>
    <t>Sozialraumarbeit</t>
  </si>
  <si>
    <t>Fahrtzeiten</t>
  </si>
  <si>
    <t>entspricht Jahresarbeitswochen</t>
  </si>
  <si>
    <t xml:space="preserve">Verg. Gruppe </t>
  </si>
  <si>
    <t>Kosten für Leitung, Beratung und Verwaltung zzgl. Personalnebenkosten (PNK)</t>
  </si>
  <si>
    <t>voraussichtliche km-Leistung für Kalkulationszeitraum (12 Monate) für alle päd. tätigen Kräfte auf der Basis des Vorjahres</t>
  </si>
  <si>
    <t>Gesamtsumme je päd. Fachkraft</t>
  </si>
  <si>
    <t>Fort-/ Weiterbildung  sowie (externe) Supervision</t>
  </si>
  <si>
    <t>Personalnebenkosten für Pädagogisches Fachpersonal</t>
  </si>
  <si>
    <t>Kosten für Leitung/Beratung/Verwaltung zzgl. PNK</t>
  </si>
  <si>
    <t>Werte ergeben sich aufgrund hinterlegter Formel</t>
  </si>
  <si>
    <t xml:space="preserve">Jahres- Nettoarbeitszeit in Std. </t>
  </si>
  <si>
    <t>în Tagen / Jahr</t>
  </si>
  <si>
    <t>Klientenkontakte (persönlich und telefonisch)</t>
  </si>
  <si>
    <t xml:space="preserve">Fallbesprechung (Team- und Einzelberatung) </t>
  </si>
  <si>
    <t>Hilfeplangespräche</t>
  </si>
  <si>
    <t>Warte- und Überbrückungszeiten</t>
  </si>
  <si>
    <t>Hinweise zur Benutzung des Entgeltberechnungsbogens:</t>
  </si>
  <si>
    <t>vom Jugendamt auszufüllen</t>
  </si>
  <si>
    <t>Seite 1:</t>
  </si>
  <si>
    <t>Personalkosten</t>
  </si>
  <si>
    <t>Ziff. 1.1.</t>
  </si>
  <si>
    <t>Kosten für das päd. Fachpersonal</t>
  </si>
  <si>
    <t>Ziff. 1.2.</t>
  </si>
  <si>
    <t>Personalnebenkosten für päd. tätige Kräfte</t>
  </si>
  <si>
    <t>Ziff. 1.3.</t>
  </si>
  <si>
    <t>Kosten für Leitung/Beratung/Verwaltung zzgl. Personalnebenkosten</t>
  </si>
  <si>
    <t>Mietnebenkosten (bei angemieteten Räumen)</t>
  </si>
  <si>
    <t>Zu den Sachkosten gehören alle unmittelbaren und mittelbaren sächlichen Aufwendungen, die zur Durchführung der Fachleistungsstunde entsprechend der Leistungsvereinbarung erforderlich sind.</t>
  </si>
  <si>
    <t>Seite 3:</t>
  </si>
  <si>
    <t>Jahresarbeitszeit</t>
  </si>
  <si>
    <t>Ziff. 4</t>
  </si>
  <si>
    <t>Wöchentliche Arbeitszeit</t>
  </si>
  <si>
    <t>Seite 4:</t>
  </si>
  <si>
    <t>Sind mehrere Mitarbeiter der gleichen Qualifikation / Verg.-Gruppe zuzuordnen, können die Personalkosten in einer Zeile zusammengefasst werden.</t>
  </si>
  <si>
    <t>indirekte Leistungen</t>
  </si>
  <si>
    <t>Träger:</t>
  </si>
  <si>
    <t>Hilfeart:</t>
  </si>
  <si>
    <t>Anmerkungen</t>
  </si>
  <si>
    <t>Teamsitzung</t>
  </si>
  <si>
    <t xml:space="preserve">Ermittlung der Nettojahresarbeitszeit </t>
  </si>
  <si>
    <t>vom Träger auszufüllen</t>
  </si>
  <si>
    <t>Summe Jahresnettoarbeitstage</t>
  </si>
  <si>
    <t>1.1. Raumkosten</t>
  </si>
  <si>
    <t>1.3. Verwaltungs- und Regiekosten</t>
  </si>
  <si>
    <r>
      <t xml:space="preserve">Supervision </t>
    </r>
    <r>
      <rPr>
        <sz val="8"/>
        <rFont val="Arial"/>
        <family val="2"/>
      </rPr>
      <t>für L/B/V</t>
    </r>
  </si>
  <si>
    <t>Wasser, Energie, Brennstoffe, Abgaben, Versicherung (bei Gebäude im Eigentum)</t>
  </si>
  <si>
    <t>Kosten der Geschäftsausstattung (Miete/Leasing)</t>
  </si>
  <si>
    <t>Kosten der Geschäftsausstattung (AfA bei Eigentum)</t>
  </si>
  <si>
    <t>Zeitraum der Ist-Werte</t>
  </si>
  <si>
    <t>1.2. Fahrtkosten</t>
  </si>
  <si>
    <t>4. Jahresarbeitszeit der Fachkraft</t>
  </si>
  <si>
    <t>Tätigkeiten</t>
  </si>
  <si>
    <t>direkte Tätigkeit</t>
  </si>
  <si>
    <t>sonstige fallübergreifende Tätigkeiten</t>
  </si>
  <si>
    <r>
      <t xml:space="preserve">Anteil der </t>
    </r>
    <r>
      <rPr>
        <b/>
        <sz val="10"/>
        <rFont val="Arial"/>
        <family val="2"/>
      </rPr>
      <t>indirekten Tätigkeiten</t>
    </r>
    <r>
      <rPr>
        <sz val="10"/>
        <rFont val="Arial"/>
        <family val="2"/>
      </rPr>
      <t xml:space="preserve"> an der wöchentlichen Arbeitszeit in Std.</t>
    </r>
  </si>
  <si>
    <t>Der Beschäftigungsumfang ist in Stellenanteilen zu hinterlegen (z.B. 1/2 Stelle = 0,5).</t>
  </si>
  <si>
    <t>Hier ist die vertraglich vereinbarte wöchentliche Arbeitszeit einer Vollzeitkraft einzutragen.</t>
  </si>
  <si>
    <t>Hier geht es um die Ermittlung der mit dem Kostenträger abrechenbaren Arbeitszeit.</t>
  </si>
  <si>
    <t>(Erstattung der vrs. Fahrtleistung / km auf der Basis der Landesreisekostenverordnung)</t>
  </si>
  <si>
    <t>Instandhaltung / Reparatur</t>
  </si>
  <si>
    <t>wöchentliche Arbeitszeit in Std.</t>
  </si>
  <si>
    <t>Fort-/Weiterbildung für L/B/V</t>
  </si>
  <si>
    <t>Fortbildung</t>
  </si>
  <si>
    <t>Arbeitszeit in Std. / Woche der päd. Mitarbeiter</t>
  </si>
  <si>
    <t>Arbeitszeit in Std. / Tag der päd. Mitarbeiter</t>
  </si>
  <si>
    <t>nachrichtlich:</t>
  </si>
  <si>
    <t>Bruttoarbeitstage</t>
  </si>
  <si>
    <t>Bei der Arbeitszeit einer Normalarbeitskraft (Nettoarbeitszeit) handelt es sich um die Bruttoarbeitszeit abzgl. der durchschnittlichen Ausfallzeiten bei Erkrankungen und Kuren, etc. sowie Urlaub (inkl. Sonder- und Bildungsurlaub).</t>
  </si>
  <si>
    <t>sonstige Verwaltungs- und Regiekosten ( z.B. Steuerberater, etc.)</t>
  </si>
  <si>
    <t>2. Kalkulation der Sachkosten (prospektiv)</t>
  </si>
  <si>
    <t>Berufshaftpflicht</t>
  </si>
  <si>
    <t>Berufsgenossenschaft</t>
  </si>
  <si>
    <r>
      <t>Anteil der</t>
    </r>
    <r>
      <rPr>
        <b/>
        <sz val="10"/>
        <rFont val="Arial"/>
        <family val="2"/>
      </rPr>
      <t xml:space="preserve"> indirekten Tätigkeiten</t>
    </r>
    <r>
      <rPr>
        <sz val="10"/>
        <rFont val="Arial"/>
        <family val="2"/>
      </rPr>
      <t xml:space="preserve"> an der wöchentlichen Arbeitszeit in % </t>
    </r>
  </si>
  <si>
    <r>
      <t xml:space="preserve">verbleibende wöch. Arbeitszeit in Std. für </t>
    </r>
    <r>
      <rPr>
        <b/>
        <sz val="10"/>
        <rFont val="Arial"/>
        <family val="2"/>
      </rPr>
      <t xml:space="preserve">direkte Tätigkeiten </t>
    </r>
  </si>
  <si>
    <r>
      <t xml:space="preserve">Jahrearbeitsstunden </t>
    </r>
    <r>
      <rPr>
        <b/>
        <sz val="10"/>
        <rFont val="Arial"/>
        <family val="2"/>
      </rPr>
      <t>direkte Tätigkeiten</t>
    </r>
    <r>
      <rPr>
        <sz val="9"/>
        <rFont val="Arial"/>
        <family val="2"/>
      </rPr>
      <t xml:space="preserve"> (ausgehend von Jahresnettoarbeitszeit Seite 3 Ziff. 4)</t>
    </r>
  </si>
  <si>
    <t>Anerkannte Gesamtkosten einer FK (S. 3  Ziff. 3)</t>
  </si>
  <si>
    <r>
      <t>Gesamtentgelt</t>
    </r>
    <r>
      <rPr>
        <sz val="11"/>
        <rFont val="Arial"/>
        <family val="2"/>
      </rPr>
      <t xml:space="preserve"> </t>
    </r>
    <r>
      <rPr>
        <sz val="10"/>
        <rFont val="Arial"/>
        <family val="2"/>
      </rPr>
      <t>(100 %)</t>
    </r>
    <r>
      <rPr>
        <b/>
        <sz val="10"/>
        <rFont val="Arial"/>
        <family val="2"/>
      </rPr>
      <t xml:space="preserve"> </t>
    </r>
    <r>
      <rPr>
        <sz val="10"/>
        <rFont val="Arial"/>
        <family val="2"/>
      </rPr>
      <t>=</t>
    </r>
    <r>
      <rPr>
        <b/>
        <sz val="10"/>
        <rFont val="Arial"/>
        <family val="2"/>
      </rPr>
      <t xml:space="preserve"> </t>
    </r>
    <r>
      <rPr>
        <sz val="10"/>
        <rFont val="Arial"/>
        <family val="2"/>
      </rPr>
      <t>direkte u. indirekte Tätigkeiten,  berechnet auf 1 Stunde päd. Leistung</t>
    </r>
  </si>
  <si>
    <t>Tarifvertrag</t>
  </si>
  <si>
    <t>Qualifikation
gem. Leistungsbeschreibung</t>
  </si>
  <si>
    <r>
      <t xml:space="preserve">Jahres-Bruttopersonalkosten  (BPK) </t>
    </r>
    <r>
      <rPr>
        <sz val="8"/>
        <rFont val="Arial"/>
        <family val="2"/>
      </rPr>
      <t>(Arbeitgeberbrutto)
Ist Vorperiode            Prospektiv</t>
    </r>
  </si>
  <si>
    <t>nachrichtlich: angenommene prozentuale Tarifsteigerung</t>
  </si>
  <si>
    <t>(interne) päd. Beratung</t>
  </si>
  <si>
    <t>Sachkosten</t>
  </si>
  <si>
    <t>nachrichtlich: Anteil der SK an den Gesamtpersonalkosten je päd. Fachkraft</t>
  </si>
  <si>
    <t>Abschreibung (bei Gebäude im Eigentum bzw. kalk. Miete)</t>
  </si>
  <si>
    <t>zuordnen</t>
  </si>
  <si>
    <t>zum Beispiel:</t>
  </si>
  <si>
    <t>indirekte Tätigkeit</t>
  </si>
  <si>
    <t>x</t>
  </si>
  <si>
    <t>direkt</t>
  </si>
  <si>
    <t>indirekt</t>
  </si>
  <si>
    <r>
      <t>Anzahl der Mitarbeiter/innen</t>
    </r>
    <r>
      <rPr>
        <sz val="8"/>
        <rFont val="Arial"/>
        <family val="2"/>
      </rPr>
      <t xml:space="preserve"> 
(z.B.  2 Mitarbeiter)</t>
    </r>
  </si>
  <si>
    <t>Veränd.
in
%</t>
  </si>
  <si>
    <t xml:space="preserve">Kosten für das Pädagogische Fachpersonal </t>
  </si>
  <si>
    <t>Ø prospektive Pers. Kosten</t>
  </si>
  <si>
    <t>Schlüssel päd. Dienst zu LBV
gem. LB</t>
  </si>
  <si>
    <t>Stellen-/ Beschäftigungs-umfang VK</t>
  </si>
  <si>
    <t xml:space="preserve"> </t>
  </si>
  <si>
    <t xml:space="preserve">Anteil von Ltg./ Ber./ Verw. an den Bruttopersonalkosten je päd. FK zzgl. Personalnebenkosten in % </t>
  </si>
  <si>
    <t xml:space="preserve">nachrichtlich: </t>
  </si>
  <si>
    <t xml:space="preserve">1.1. durchschnittliche kalkulatorische BPK </t>
  </si>
  <si>
    <t xml:space="preserve">1.2. Personalnebenkosten </t>
  </si>
  <si>
    <t>1.3. Leitung/Beratung/Verwaltung inkl. PNK (Kalk.)</t>
  </si>
  <si>
    <t>1.3. alternativ: Leitung/Beratung/Verwaltung inkl. PNK (Pauschal)</t>
  </si>
  <si>
    <t xml:space="preserve">geplanter Aufwand </t>
  </si>
  <si>
    <t>1.4. Gesamtpersonalkosten je päd. Fachkraft</t>
  </si>
  <si>
    <t>Gesamtpersonalkosten je päd. Fachkraft</t>
  </si>
  <si>
    <t xml:space="preserve">Vorschau Entgelt </t>
  </si>
  <si>
    <t>Vorschau Entgelt</t>
  </si>
  <si>
    <t>Pauschale in %</t>
  </si>
  <si>
    <t xml:space="preserve">Pauschale in €  </t>
  </si>
  <si>
    <t>(%-Satz * Kosten je päd. FK - s. Ziff. 1.1. und 1.2.)</t>
  </si>
  <si>
    <r>
      <t xml:space="preserve">3. Zusammenfassung der Gesamtkosten </t>
    </r>
    <r>
      <rPr>
        <b/>
        <u/>
        <sz val="10"/>
        <rFont val="Arial"/>
        <family val="2"/>
      </rPr>
      <t>je päd. Fachkraft</t>
    </r>
  </si>
  <si>
    <t>in Min.
pro Woche</t>
  </si>
  <si>
    <t>in Min.
pro Monat</t>
  </si>
  <si>
    <t>in Std. 
pro Jahr</t>
  </si>
  <si>
    <t>in % der Jahres-Nettoarbeitszeit</t>
  </si>
  <si>
    <t xml:space="preserve">Fehlbesuche </t>
  </si>
  <si>
    <t>Anteil in % der Nettoarbeitszeit</t>
  </si>
  <si>
    <t>bitte eintragen oder gem. Arbeitshilfe</t>
  </si>
  <si>
    <t>Kontrollsumme 
muss 100% 
ergeben</t>
  </si>
  <si>
    <t>Berechnung des Entgeltes</t>
  </si>
  <si>
    <t>Arbeitshilfe Zeitanteile der Tätigkeiten</t>
  </si>
  <si>
    <t>Jahresarbeitswochen 
(s. Seite 3 Ziff. 4)</t>
  </si>
  <si>
    <t>fehlende Auslastung</t>
  </si>
  <si>
    <t>Ziff. 2.5.</t>
  </si>
  <si>
    <t>Pauschaler Sachkostenansatz</t>
  </si>
  <si>
    <t>Arbeitszeitverteilung</t>
  </si>
  <si>
    <t>Ermittlung der jeweiligen Zeiten/%-Werte</t>
  </si>
  <si>
    <r>
      <t xml:space="preserve">Personalnebenkosten für die päd. tätigen Kräfte </t>
    </r>
    <r>
      <rPr>
        <b/>
        <i/>
        <sz val="10"/>
        <color indexed="10"/>
        <rFont val="Arial"/>
        <family val="2"/>
      </rPr>
      <t>gem. Ziffer 1.1.</t>
    </r>
  </si>
  <si>
    <t>sonstige Personalnebenkosten für:</t>
  </si>
  <si>
    <t>1.3.1. Variante Kalkulation</t>
  </si>
  <si>
    <t>1.3.2. Variante pauschaler Ansatz</t>
  </si>
  <si>
    <t>2.1. Variante 1: Kalkulation der Sachkostenanteile</t>
  </si>
  <si>
    <t>2.1.1. Raumkosten Anlaufstelle / Büro / Verwaltung</t>
  </si>
  <si>
    <t xml:space="preserve">2.1.2. Fahrtkosten / Mobilität </t>
  </si>
  <si>
    <t>2.1.3. Sonstige Verwaltungs- und Regiekosten für päd. Fachkräfte und Leitung/Beratung/Verwaltung</t>
  </si>
  <si>
    <t>2.1.4. Zusammenfassung Sachkosten</t>
  </si>
  <si>
    <r>
      <t>Leitung</t>
    </r>
    <r>
      <rPr>
        <sz val="8"/>
        <rFont val="Arial"/>
        <family val="2"/>
      </rPr>
      <t xml:space="preserve">  (Overhead, päd. Dienst- und Fachaufsicht)</t>
    </r>
  </si>
  <si>
    <r>
      <t xml:space="preserve">Stand: KGSt - Nr. 15/2015 - </t>
    </r>
    <r>
      <rPr>
        <b/>
        <sz val="9"/>
        <rFont val="Arial"/>
        <family val="2"/>
      </rPr>
      <t>Normalarbeitszeit</t>
    </r>
    <r>
      <rPr>
        <b/>
        <sz val="8"/>
        <rFont val="Arial"/>
        <family val="2"/>
      </rPr>
      <t xml:space="preserve"> - 2015 *</t>
    </r>
  </si>
  <si>
    <t>Arbeitshilfe zur Berechnung der Zeitanteile</t>
  </si>
  <si>
    <t>hro</t>
  </si>
  <si>
    <r>
      <t xml:space="preserve">Gesamtsachkosten </t>
    </r>
    <r>
      <rPr>
        <b/>
        <sz val="8"/>
        <rFont val="Arial"/>
        <family val="2"/>
      </rPr>
      <t>(Summe 2.1. bis 2.3 oder pauschal nach %-Satz)</t>
    </r>
    <r>
      <rPr>
        <sz val="8"/>
        <rFont val="Arial"/>
        <family val="2"/>
      </rPr>
      <t xml:space="preserve"> Hinweis: Sofern ein %-Satz angegeben ist, wird mit der Pauschale weitergerechnet.</t>
    </r>
  </si>
  <si>
    <t>Seite 5:</t>
  </si>
  <si>
    <t>Gesamtkosten und Jahresarbeitszeit</t>
  </si>
  <si>
    <t>Berechnung der Zeitanteile</t>
  </si>
  <si>
    <t>Berechnung in Std. pro Jahr</t>
  </si>
  <si>
    <t>Die Kalkulation der Fahrtkosten kann entweder durch  die Angabe der vrs. jährl. Fahrleistung (i. d. R. auf Basis des Vorjahres) * Erstattungsbetrag LRKG (derzeit 0,30 € / km)  oder durch Angabe der in der Tabelle benannten einzelnen Kostenpositionen erfolgen.</t>
  </si>
  <si>
    <t>Es sind 52,2 Jahreswochen hinterlegt, hierbei handelt es sich um die durchschnittliche Anzahl der Wochen pro Jahr unter Berücksichtigung des Schaltjahres.</t>
  </si>
  <si>
    <t>Hier sind die Jahresarbeitswochen aus Blatt 3 hinterlegt.</t>
  </si>
  <si>
    <t>Sofern der Vergütung ein Tarifvertrag oder sonstige Vereinbarung zugrunde liegt, 
ist dieser zu benennen. Die tarifliche Vergütug gilt als wirtschaftlich angemessen. Alternativ kann auf die Personalkostentabelle der KGSt zurückgegriffen werden, sofern beide Verhandlungspartner dies wünschen.</t>
  </si>
  <si>
    <t>Die Fort- und Weiterbildungskosten sind hier für das gesamte zuvor aufgeführte Overhead-Personal zu veranschlagen. Werden bestimmte Leistungen, wie EDV-Administration oder auch Fallberatung extern eingekauft, sind diese hier zuzuordnen.</t>
  </si>
  <si>
    <t xml:space="preserve">Hier sind die voraussichtlichen Personalnebenkosten  (wie z. B. auch Schwerbehindertenabgabe, Zusatzversorgung, Betriebsratarbeit, Arbeitssicherheit) zu ermitteln. Neben den Fort- und Weiterbildungskosten sind auch Kosten für externe Supervision analog der Empfehlungen des AFET oder des Niedersächsischen Landkreistages anerkennungsfähig, sofern diese in der Leistungs- und Qualitätsbeschreibung vorgesehen sind. </t>
  </si>
  <si>
    <t>Alternativ zur Kalkulation der Einzelwerte kann auch ein pauschaler Ansatz gewählt werden. Es wird empfohlen, die Bruttopersonalkosten für Leitung, (interne) Beratung und Verwaltung bis zur Höhe von 20% der unter 1.1 und 1.2 aufgeführten Personalkosten für das pädagogische Fachpersonal pauschal anzuerkennen. Sofern einer der Vertragspartner keine pauschale Regelung möchte, sind die Kosten im Detail zu verhandeln.</t>
  </si>
  <si>
    <t>Alternativ zur Kalkulation der Einzelwerte kann auch ein pauschaler Ansatz gewählt werden. Sofern nicht einrichtungsindividuelle Kosten geltend gemacht werden, werden Sachkosten in Höhe von 10% der Personalkosten als angemessen angesehen.</t>
  </si>
  <si>
    <t>Ziff. 2.1.2.</t>
  </si>
  <si>
    <t>Ziff. 2.1.1</t>
  </si>
  <si>
    <t>Sofern keine Kosten über den Mietvertrag geltend gemacht werden, kann ein pauschalierter Ansatz über die ortsübliche Vergleichsmiete lt. Mietspiegel herangezogen werden. Die Raumgröße muss im Einklang mit der Leistungsbeschreibung stehen.</t>
  </si>
  <si>
    <t>Hier sind die jeweils aktuellen KGST-Werte einzutragen.</t>
  </si>
  <si>
    <t>direkte Tätigkeiten</t>
  </si>
  <si>
    <t>Entsprechend der  Zuordnung der Tätigkeiten zu direkten und indirekten Tätigkeiten, ist hier der %-Satz für die direkten Tätigkeiten einzutragen. Die direkten Tätigkeiten werden in der Regel in und mit der Familie erbracht.</t>
  </si>
  <si>
    <t>Entsprechend der  Zuordnung der Tätigkeiten zu direkten und indirekten Tätigkeiten, ist hier der %-Satz für die indirekten Tätigkeiten einzutragen. Die Liste der empfohlenen direkten Tätigkeiten ist dem Berechnungsbogen hinterlegt. Bei Bedarf kann diese vervollständigt/geändert werden. Die Fahrtzeiten werden den indirekten Tätigkeiten zugeordnet. Auch Nicht-Beschäftigungszeiten (Warte- und Überbrückungszeiten, Auslastung) sind hier zu berücksichtigen.</t>
  </si>
  <si>
    <t>Ziff. 5</t>
  </si>
  <si>
    <t>Seite 2:</t>
  </si>
  <si>
    <t>Kosten für Pädagogisches Fachpersonal</t>
  </si>
  <si>
    <t>* Angabe der Werte mit freundlicher Genehmigung durch die KGST</t>
  </si>
  <si>
    <t>5. Verteilung der Arbeitszeit auf direkte und indirekte Tätigkeiten</t>
  </si>
  <si>
    <t>Sachkostenpauschale in % je päd. Fachkraft</t>
  </si>
  <si>
    <r>
      <t xml:space="preserve">1.4. Summe Sachkosten </t>
    </r>
    <r>
      <rPr>
        <b/>
        <u/>
        <sz val="10"/>
        <rFont val="Arial"/>
        <family val="2"/>
      </rPr>
      <t>insgesamt</t>
    </r>
  </si>
  <si>
    <t>nachrichtlich: Sachkosten insgesamt je päd. Fachkraft</t>
  </si>
  <si>
    <t>Die prozentualen Werte können direkt eingetragen werden oder anhand der Arbeitshilfe ermittelt werden. Eine automatische Übertragung der Werte aus Tabellenblatt 5 erfolgt nicht, sondern die im Tabellenblatt 5 ermittelten Werte sind hier erneut einzutragen.</t>
  </si>
  <si>
    <t>Kalkulation eines Entgeltes einer ambulanten Fachleistungsstunde nach § 77 SGB VIII</t>
  </si>
  <si>
    <t>2.2. Alternativ: Sachkosten pauschal in Abhängigkeit der Personalkosten</t>
  </si>
  <si>
    <t>Sachkostenpauschale in € (%-Satz * GPK je päd. FK - s. Ziff. 1.4)</t>
  </si>
  <si>
    <t>Telefonate/Schriftverkehr/Gespräche für den Klienten (z. B. mit Vormund, Schule, TherapeutInnen, Jugendamt), die mit dem Jugendamt abgestimmt sind</t>
  </si>
  <si>
    <t xml:space="preserve">Telefonate/Schriftverkehr/Gespräche für den Klienten (z. B. mit Vormund, Schule, TherapeutInnen, Jugendamt), die nicht explizit mit dem Jugendamt abgestimmt werden müssen </t>
  </si>
  <si>
    <t>Rüstzeiten / Organisation / Vor- und Nachbereitung</t>
  </si>
  <si>
    <t>Telefonate/Schriftverkehr/Gespräche für den Klienten (z. B. mit Vormund, Schule, TherapeutInnen, Jugendamt), die im Hilfeplan verabredet sind</t>
  </si>
  <si>
    <r>
      <t xml:space="preserve">Telefonate/Schriftverkehr/Gespräche für den Klienten (z. B. mit Vormund, Schule, TherapeutInnen, Jugendamt), die </t>
    </r>
    <r>
      <rPr>
        <b/>
        <u/>
        <sz val="10"/>
        <rFont val="Arial"/>
        <family val="2"/>
      </rPr>
      <t xml:space="preserve">nicht </t>
    </r>
    <r>
      <rPr>
        <sz val="10"/>
        <rFont val="Arial"/>
        <family val="2"/>
      </rPr>
      <t>im Hilfeplan verabredet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</si>
</sst>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44" formatCode="_-* #,##0.00\ &quot;€&quot;_-;\-* #,##0.00\ &quot;€&quot;_-;_-* &quot;-&quot;??\ &quot;€&quot;_-;_-@_-"/>
    <numFmt numFmtId="43" formatCode="_-* #,##0.00\ _€_-;\-* #,##0.00\ _€_-;_-* &quot;-&quot;??\ _€_-;_-@_-"/>
    <numFmt numFmtId="166" formatCode="#,##0.00\ &quot;€&quot;"/>
    <numFmt numFmtId="170" formatCode="0.0%"/>
    <numFmt numFmtId="171" formatCode="#,##0.00\ _€"/>
    <numFmt numFmtId="183" formatCode="&quot;1 :&quot;\ 0.0"/>
  </numFmts>
  <fonts count="28" x14ac:knownFonts="1">
    <font>
      <sz val="10"/>
      <name val="Arial"/>
    </font>
    <font>
      <sz val="10"/>
      <name val="Arial"/>
    </font>
    <font>
      <sz val="8"/>
      <name val="Arial"/>
      <family val="2"/>
    </font>
    <font>
      <b/>
      <sz val="10"/>
      <name val="Arial"/>
      <family val="2"/>
    </font>
    <font>
      <i/>
      <sz val="10"/>
      <name val="arial"/>
      <family val="2"/>
    </font>
    <font>
      <b/>
      <sz val="12"/>
      <name val="Arial"/>
      <family val="2"/>
    </font>
    <font>
      <sz val="9"/>
      <name val="Arial"/>
      <family val="2"/>
    </font>
    <font>
      <i/>
      <sz val="8"/>
      <name val="Arial"/>
      <family val="2"/>
    </font>
    <font>
      <b/>
      <sz val="8"/>
      <name val="Arial"/>
      <family val="2"/>
    </font>
    <font>
      <sz val="9"/>
      <name val="Arial"/>
      <family val="2"/>
    </font>
    <font>
      <sz val="8"/>
      <name val="Arial"/>
      <family val="2"/>
    </font>
    <font>
      <i/>
      <sz val="8"/>
      <name val="Arial"/>
      <family val="2"/>
    </font>
    <font>
      <u/>
      <sz val="10"/>
      <color indexed="12"/>
      <name val="Arial"/>
      <family val="2"/>
    </font>
    <font>
      <sz val="10"/>
      <name val="Arial"/>
      <family val="2"/>
    </font>
    <font>
      <b/>
      <sz val="9"/>
      <name val="Arial"/>
      <family val="2"/>
    </font>
    <font>
      <b/>
      <i/>
      <sz val="10"/>
      <name val="Arial"/>
      <family val="2"/>
    </font>
    <font>
      <b/>
      <i/>
      <sz val="8"/>
      <name val="Arial"/>
      <family val="2"/>
    </font>
    <font>
      <sz val="11"/>
      <name val="Arial"/>
      <family val="2"/>
    </font>
    <font>
      <b/>
      <sz val="11"/>
      <name val="Arial"/>
      <family val="2"/>
    </font>
    <font>
      <b/>
      <sz val="6"/>
      <name val="Arial"/>
      <family val="2"/>
    </font>
    <font>
      <b/>
      <u/>
      <sz val="10"/>
      <name val="Arial"/>
      <family val="2"/>
    </font>
    <font>
      <sz val="10"/>
      <name val="Arial"/>
      <family val="2"/>
    </font>
    <font>
      <sz val="12"/>
      <name val="Arial"/>
      <family val="2"/>
    </font>
    <font>
      <sz val="18"/>
      <name val="Arial"/>
      <family val="2"/>
    </font>
    <font>
      <b/>
      <i/>
      <sz val="10"/>
      <color indexed="10"/>
      <name val="Arial"/>
      <family val="2"/>
    </font>
    <font>
      <sz val="11"/>
      <color theme="1"/>
      <name val="Arial"/>
      <family val="2"/>
    </font>
    <font>
      <b/>
      <sz val="10"/>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9CCFF"/>
        <bgColor indexed="64"/>
      </patternFill>
    </fill>
    <fill>
      <patternFill patternType="gray0625">
        <bgColor theme="0"/>
      </patternFill>
    </fill>
    <fill>
      <patternFill patternType="solid">
        <fgColor theme="9" tint="0.59999389629810485"/>
        <bgColor indexed="64"/>
      </patternFill>
    </fill>
    <fill>
      <patternFill patternType="solid">
        <fgColor rgb="FFCCFFCC"/>
        <bgColor indexed="64"/>
      </patternFill>
    </fill>
    <fill>
      <patternFill patternType="solid">
        <fgColor rgb="FF00B0F0"/>
        <bgColor indexed="64"/>
      </patternFill>
    </fill>
  </fills>
  <borders count="93">
    <border>
      <left/>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thick">
        <color indexed="64"/>
      </right>
      <top style="hair">
        <color indexed="64"/>
      </top>
      <bottom style="hair">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thick">
        <color indexed="64"/>
      </bottom>
      <diagonal/>
    </border>
    <border>
      <left style="medium">
        <color indexed="64"/>
      </left>
      <right style="hair">
        <color indexed="64"/>
      </right>
      <top style="medium">
        <color indexed="64"/>
      </top>
      <bottom style="medium">
        <color indexed="64"/>
      </bottom>
      <diagonal/>
    </border>
    <border>
      <left style="thick">
        <color indexed="64"/>
      </left>
      <right style="hair">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diagonal/>
    </border>
    <border>
      <left style="medium">
        <color indexed="64"/>
      </left>
      <right style="medium">
        <color indexed="64"/>
      </right>
      <top style="thick">
        <color indexed="64"/>
      </top>
      <bottom style="hair">
        <color indexed="64"/>
      </bottom>
      <diagonal/>
    </border>
    <border>
      <left style="thick">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ck">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hair">
        <color indexed="64"/>
      </right>
      <top/>
      <bottom style="medium">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right style="thick">
        <color indexed="64"/>
      </right>
      <top style="hair">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style="medium">
        <color indexed="64"/>
      </left>
      <right/>
      <top style="medium">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applyNumberFormat="0" applyFill="0" applyBorder="0" applyAlignment="0" applyProtection="0">
      <alignment vertical="top"/>
      <protection locked="0"/>
    </xf>
    <xf numFmtId="43" fontId="13" fillId="0" borderId="0" applyFont="0" applyFill="0" applyBorder="0" applyAlignment="0" applyProtection="0"/>
    <xf numFmtId="43" fontId="13"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0" fontId="25" fillId="0" borderId="0"/>
    <xf numFmtId="44" fontId="1" fillId="0" borderId="0" applyFont="0" applyFill="0" applyBorder="0" applyAlignment="0" applyProtection="0"/>
  </cellStyleXfs>
  <cellXfs count="39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xf>
    <xf numFmtId="0" fontId="3" fillId="0" borderId="0" xfId="0" applyFont="1" applyAlignment="1">
      <alignment vertical="center"/>
    </xf>
    <xf numFmtId="0" fontId="0" fillId="2" borderId="0" xfId="0" applyFill="1" applyAlignment="1">
      <alignment vertical="center"/>
    </xf>
    <xf numFmtId="0" fontId="0" fillId="3" borderId="0" xfId="0" applyFill="1" applyAlignment="1">
      <alignment vertical="center"/>
    </xf>
    <xf numFmtId="0" fontId="0" fillId="4" borderId="0" xfId="0" applyFill="1" applyAlignment="1">
      <alignment vertical="center"/>
    </xf>
    <xf numFmtId="0" fontId="0" fillId="0" borderId="2" xfId="0" applyBorder="1" applyAlignment="1">
      <alignment vertical="center" wrapText="1"/>
    </xf>
    <xf numFmtId="0" fontId="3" fillId="0" borderId="3" xfId="0" applyFont="1" applyBorder="1" applyAlignment="1">
      <alignment vertical="center"/>
    </xf>
    <xf numFmtId="0" fontId="0" fillId="0" borderId="4" xfId="0" applyBorder="1" applyAlignment="1">
      <alignment vertical="center" wrapText="1"/>
    </xf>
    <xf numFmtId="0" fontId="3" fillId="0" borderId="1" xfId="0" applyFont="1" applyBorder="1" applyAlignment="1">
      <alignment vertical="center"/>
    </xf>
    <xf numFmtId="0" fontId="13" fillId="0" borderId="4" xfId="0" applyFont="1" applyBorder="1" applyAlignment="1">
      <alignment vertical="center" wrapText="1"/>
    </xf>
    <xf numFmtId="0" fontId="13" fillId="0" borderId="2" xfId="0" applyFont="1" applyBorder="1" applyAlignment="1">
      <alignment vertical="center" wrapText="1"/>
    </xf>
    <xf numFmtId="0" fontId="5" fillId="0" borderId="0" xfId="0" applyFont="1" applyProtection="1"/>
    <xf numFmtId="0" fontId="0" fillId="0" borderId="0" xfId="0" applyProtection="1"/>
    <xf numFmtId="0" fontId="3" fillId="0" borderId="0" xfId="0" applyFont="1" applyProtection="1"/>
    <xf numFmtId="0" fontId="4" fillId="0" borderId="0" xfId="0" applyFont="1" applyProtection="1"/>
    <xf numFmtId="166" fontId="0" fillId="0" borderId="0" xfId="0" applyNumberFormat="1" applyProtection="1"/>
    <xf numFmtId="166" fontId="0" fillId="0" borderId="0" xfId="0" applyNumberFormat="1" applyFill="1" applyBorder="1" applyAlignment="1" applyProtection="1"/>
    <xf numFmtId="166" fontId="0" fillId="0" borderId="0" xfId="0" applyNumberFormat="1" applyBorder="1" applyAlignment="1" applyProtection="1"/>
    <xf numFmtId="0" fontId="0" fillId="0" borderId="5" xfId="0" applyBorder="1" applyProtection="1"/>
    <xf numFmtId="0" fontId="0" fillId="0" borderId="6" xfId="0" applyBorder="1" applyProtection="1"/>
    <xf numFmtId="0" fontId="0" fillId="5" borderId="7" xfId="0" applyFill="1" applyBorder="1" applyAlignment="1" applyProtection="1">
      <alignment horizontal="center"/>
      <protection locked="0"/>
    </xf>
    <xf numFmtId="0" fontId="0" fillId="5" borderId="2" xfId="0" applyFill="1" applyBorder="1" applyProtection="1">
      <protection locked="0"/>
    </xf>
    <xf numFmtId="0" fontId="0" fillId="5" borderId="2" xfId="0" applyFill="1" applyBorder="1" applyAlignment="1" applyProtection="1">
      <alignment horizontal="center"/>
      <protection locked="0"/>
    </xf>
    <xf numFmtId="0" fontId="0" fillId="5" borderId="8" xfId="0" applyFill="1" applyBorder="1" applyProtection="1">
      <protection locked="0"/>
    </xf>
    <xf numFmtId="0" fontId="0" fillId="5" borderId="9" xfId="0" applyFill="1" applyBorder="1" applyProtection="1">
      <protection locked="0"/>
    </xf>
    <xf numFmtId="0" fontId="0" fillId="5" borderId="10" xfId="0" applyFill="1" applyBorder="1" applyAlignment="1" applyProtection="1">
      <alignment horizontal="center"/>
      <protection locked="0"/>
    </xf>
    <xf numFmtId="166" fontId="0" fillId="5" borderId="11" xfId="0" applyNumberFormat="1" applyFill="1" applyBorder="1" applyAlignment="1" applyProtection="1">
      <alignment vertical="center"/>
      <protection locked="0"/>
    </xf>
    <xf numFmtId="166" fontId="0" fillId="5" borderId="4" xfId="0" applyNumberForma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6" xfId="0" applyFill="1" applyBorder="1" applyAlignment="1" applyProtection="1">
      <alignment vertical="center" wrapText="1"/>
      <protection locked="0"/>
    </xf>
    <xf numFmtId="43" fontId="0" fillId="2" borderId="5" xfId="1" applyFont="1" applyFill="1" applyBorder="1" applyAlignment="1" applyProtection="1">
      <alignment vertical="center"/>
      <protection locked="0"/>
    </xf>
    <xf numFmtId="166" fontId="0" fillId="5" borderId="12" xfId="0" applyNumberFormat="1" applyFill="1" applyBorder="1" applyAlignment="1" applyProtection="1">
      <alignment vertical="center"/>
      <protection locked="0"/>
    </xf>
    <xf numFmtId="0" fontId="0" fillId="0" borderId="0" xfId="0" applyFill="1" applyBorder="1" applyAlignment="1" applyProtection="1"/>
    <xf numFmtId="0" fontId="12" fillId="0" borderId="0" xfId="5" applyAlignment="1" applyProtection="1"/>
    <xf numFmtId="0" fontId="13" fillId="0" borderId="1" xfId="0" applyFont="1" applyBorder="1" applyAlignment="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3" fillId="3" borderId="13" xfId="0" applyFont="1" applyFill="1" applyBorder="1" applyAlignment="1" applyProtection="1">
      <alignment horizontal="center"/>
    </xf>
    <xf numFmtId="0" fontId="3" fillId="3" borderId="14" xfId="0" applyFont="1" applyFill="1" applyBorder="1" applyAlignment="1" applyProtection="1">
      <alignment horizontal="center"/>
    </xf>
    <xf numFmtId="166" fontId="3" fillId="3" borderId="14" xfId="0" applyNumberFormat="1" applyFont="1" applyFill="1" applyBorder="1" applyProtection="1"/>
    <xf numFmtId="166" fontId="3" fillId="3" borderId="18" xfId="0" applyNumberFormat="1" applyFont="1" applyFill="1" applyBorder="1" applyProtection="1"/>
    <xf numFmtId="0" fontId="13" fillId="0" borderId="0" xfId="0" applyFont="1" applyFill="1" applyBorder="1" applyAlignment="1" applyProtection="1"/>
    <xf numFmtId="0" fontId="0" fillId="5" borderId="2" xfId="0" applyFill="1" applyBorder="1" applyAlignment="1" applyProtection="1">
      <alignment horizontal="center" vertical="center"/>
      <protection locked="0"/>
    </xf>
    <xf numFmtId="0" fontId="13" fillId="5" borderId="7" xfId="0" applyFont="1" applyFill="1" applyBorder="1" applyAlignment="1" applyProtection="1">
      <alignment horizontal="center"/>
      <protection locked="0"/>
    </xf>
    <xf numFmtId="0" fontId="13" fillId="0" borderId="16" xfId="0" applyFont="1" applyBorder="1" applyAlignment="1" applyProtection="1">
      <alignment horizontal="center" vertical="center" wrapText="1"/>
    </xf>
    <xf numFmtId="0" fontId="0" fillId="0" borderId="19" xfId="0" applyBorder="1" applyAlignment="1" applyProtection="1">
      <alignment horizontal="center" vertical="center" wrapText="1"/>
    </xf>
    <xf numFmtId="0" fontId="6" fillId="8" borderId="19" xfId="0" applyFont="1" applyFill="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0" fillId="5" borderId="7" xfId="0" applyFill="1" applyBorder="1" applyAlignment="1" applyProtection="1">
      <alignment horizontal="center" vertical="center" wrapText="1"/>
      <protection locked="0"/>
    </xf>
    <xf numFmtId="0" fontId="2" fillId="0" borderId="0" xfId="0" applyFont="1" applyBorder="1" applyProtection="1"/>
    <xf numFmtId="0" fontId="0" fillId="0" borderId="20" xfId="0" applyBorder="1" applyProtection="1"/>
    <xf numFmtId="0" fontId="13" fillId="0" borderId="21" xfId="0" applyFont="1" applyBorder="1" applyProtection="1"/>
    <xf numFmtId="0" fontId="13" fillId="0" borderId="22" xfId="0" applyFont="1" applyBorder="1" applyProtection="1"/>
    <xf numFmtId="0" fontId="3" fillId="9" borderId="13" xfId="0" applyFont="1" applyFill="1" applyBorder="1" applyProtection="1"/>
    <xf numFmtId="0" fontId="3" fillId="9" borderId="14" xfId="0" applyFont="1" applyFill="1" applyBorder="1" applyProtection="1"/>
    <xf numFmtId="166" fontId="3" fillId="9" borderId="17" xfId="0" applyNumberFormat="1" applyFont="1" applyFill="1" applyBorder="1" applyAlignment="1" applyProtection="1">
      <alignment horizontal="right"/>
    </xf>
    <xf numFmtId="0" fontId="15" fillId="0" borderId="0" xfId="0" applyFont="1" applyProtection="1"/>
    <xf numFmtId="0" fontId="6" fillId="9" borderId="23" xfId="0" applyFont="1" applyFill="1" applyBorder="1" applyProtection="1"/>
    <xf numFmtId="0" fontId="14" fillId="0" borderId="0" xfId="0" applyFont="1" applyBorder="1" applyProtection="1"/>
    <xf numFmtId="0" fontId="6" fillId="9" borderId="24" xfId="0" applyFont="1" applyFill="1" applyBorder="1" applyProtection="1"/>
    <xf numFmtId="0" fontId="3" fillId="0" borderId="0" xfId="0" applyFont="1" applyAlignment="1" applyProtection="1">
      <alignment vertical="center" wrapText="1"/>
    </xf>
    <xf numFmtId="0" fontId="3" fillId="0" borderId="0" xfId="0" applyFont="1" applyAlignment="1" applyProtection="1">
      <alignment vertical="center"/>
    </xf>
    <xf numFmtId="0" fontId="8" fillId="0" borderId="0" xfId="0" applyFont="1" applyProtection="1"/>
    <xf numFmtId="10" fontId="0" fillId="5" borderId="11" xfId="0" applyNumberFormat="1" applyFill="1" applyBorder="1" applyProtection="1">
      <protection locked="0"/>
    </xf>
    <xf numFmtId="4" fontId="0" fillId="9" borderId="24" xfId="0" applyNumberFormat="1" applyFill="1" applyBorder="1" applyAlignment="1">
      <alignment vertical="center"/>
    </xf>
    <xf numFmtId="4" fontId="0" fillId="9" borderId="25" xfId="0" applyNumberFormat="1" applyFill="1" applyBorder="1" applyAlignment="1">
      <alignment vertical="center"/>
    </xf>
    <xf numFmtId="0" fontId="3" fillId="2" borderId="26" xfId="0" applyFont="1" applyFill="1" applyBorder="1" applyAlignment="1" applyProtection="1">
      <alignment horizontal="center" vertical="center"/>
      <protection locked="0"/>
    </xf>
    <xf numFmtId="4" fontId="3" fillId="9" borderId="27" xfId="0" applyNumberFormat="1" applyFont="1" applyFill="1" applyBorder="1"/>
    <xf numFmtId="170" fontId="3" fillId="9" borderId="28" xfId="8" applyNumberFormat="1" applyFont="1" applyFill="1" applyBorder="1" applyAlignment="1">
      <alignment vertical="center"/>
    </xf>
    <xf numFmtId="170" fontId="3" fillId="9" borderId="29" xfId="8" applyNumberFormat="1" applyFont="1" applyFill="1" applyBorder="1" applyAlignment="1">
      <alignment vertical="center"/>
    </xf>
    <xf numFmtId="0" fontId="13" fillId="0" borderId="30" xfId="9" applyFont="1" applyBorder="1" applyAlignment="1">
      <alignment horizontal="left" vertical="center" wrapText="1"/>
    </xf>
    <xf numFmtId="0" fontId="13" fillId="0" borderId="31" xfId="9" applyFont="1" applyBorder="1" applyAlignment="1">
      <alignment horizontal="left" vertical="center" wrapText="1"/>
    </xf>
    <xf numFmtId="0" fontId="3" fillId="9" borderId="32" xfId="9" applyFont="1" applyFill="1" applyBorder="1" applyAlignment="1" applyProtection="1">
      <alignment horizontal="left" vertical="center" wrapText="1"/>
      <protection locked="0"/>
    </xf>
    <xf numFmtId="10" fontId="3" fillId="9" borderId="33" xfId="0" applyNumberFormat="1" applyFont="1" applyFill="1" applyBorder="1"/>
    <xf numFmtId="0" fontId="22" fillId="10" borderId="34" xfId="9" applyFont="1" applyFill="1" applyBorder="1" applyAlignment="1" applyProtection="1">
      <alignment horizontal="center" vertical="center" wrapText="1"/>
      <protection locked="0"/>
    </xf>
    <xf numFmtId="0" fontId="22" fillId="10" borderId="35" xfId="9" applyFont="1" applyFill="1" applyBorder="1" applyAlignment="1" applyProtection="1">
      <alignment horizontal="center" vertical="center" wrapText="1"/>
      <protection locked="0"/>
    </xf>
    <xf numFmtId="0" fontId="22" fillId="10" borderId="2" xfId="9" applyFont="1" applyFill="1" applyBorder="1" applyAlignment="1" applyProtection="1">
      <alignment horizontal="center" vertical="center" wrapText="1"/>
      <protection locked="0"/>
    </xf>
    <xf numFmtId="0" fontId="22" fillId="10" borderId="36" xfId="9" applyFont="1" applyFill="1" applyBorder="1" applyAlignment="1" applyProtection="1">
      <alignment horizontal="center" vertical="center" wrapText="1"/>
      <protection locked="0"/>
    </xf>
    <xf numFmtId="0" fontId="22" fillId="10" borderId="6" xfId="9" applyFont="1" applyFill="1" applyBorder="1" applyAlignment="1" applyProtection="1">
      <alignment horizontal="center" vertical="center" wrapText="1"/>
      <protection locked="0"/>
    </xf>
    <xf numFmtId="0" fontId="22" fillId="10" borderId="37" xfId="9" applyFont="1" applyFill="1" applyBorder="1" applyAlignment="1" applyProtection="1">
      <alignment horizontal="center" vertical="center" wrapText="1"/>
      <protection locked="0"/>
    </xf>
    <xf numFmtId="0" fontId="22" fillId="10" borderId="38" xfId="9" applyFont="1" applyFill="1" applyBorder="1" applyAlignment="1" applyProtection="1">
      <alignment horizontal="center" vertical="center" wrapText="1"/>
      <protection locked="0"/>
    </xf>
    <xf numFmtId="0" fontId="13" fillId="0" borderId="39" xfId="9" applyFont="1" applyBorder="1" applyAlignment="1">
      <alignment horizontal="left" vertical="center" wrapText="1"/>
    </xf>
    <xf numFmtId="4" fontId="0" fillId="9" borderId="40" xfId="0" applyNumberFormat="1" applyFill="1" applyBorder="1" applyAlignment="1">
      <alignment vertical="center"/>
    </xf>
    <xf numFmtId="170" fontId="3" fillId="9" borderId="41" xfId="8" applyNumberFormat="1" applyFont="1" applyFill="1" applyBorder="1" applyAlignment="1">
      <alignment vertical="center"/>
    </xf>
    <xf numFmtId="0" fontId="13" fillId="0" borderId="42" xfId="0" applyFont="1" applyBorder="1" applyAlignment="1">
      <alignment vertical="center" wrapText="1"/>
    </xf>
    <xf numFmtId="0" fontId="0" fillId="11" borderId="43" xfId="0" applyFill="1" applyBorder="1"/>
    <xf numFmtId="0" fontId="0" fillId="11" borderId="44" xfId="0" applyFill="1" applyBorder="1"/>
    <xf numFmtId="2" fontId="8" fillId="11" borderId="27" xfId="0" applyNumberFormat="1" applyFont="1" applyFill="1" applyBorder="1" applyAlignment="1">
      <alignment horizontal="center" vertical="top" wrapText="1"/>
    </xf>
    <xf numFmtId="2" fontId="8" fillId="11" borderId="33" xfId="0" applyNumberFormat="1" applyFont="1" applyFill="1" applyBorder="1" applyAlignment="1">
      <alignment horizontal="center" vertical="top" wrapText="1"/>
    </xf>
    <xf numFmtId="44" fontId="0" fillId="5" borderId="45" xfId="12" applyNumberFormat="1" applyFont="1" applyFill="1" applyBorder="1" applyAlignment="1" applyProtection="1">
      <alignment horizontal="center"/>
      <protection locked="0"/>
    </xf>
    <xf numFmtId="44" fontId="0" fillId="5" borderId="36" xfId="12" applyNumberFormat="1" applyFont="1" applyFill="1" applyBorder="1" applyAlignment="1" applyProtection="1">
      <alignment horizontal="center"/>
      <protection locked="0"/>
    </xf>
    <xf numFmtId="44" fontId="0" fillId="5" borderId="46" xfId="12" applyNumberFormat="1" applyFont="1" applyFill="1" applyBorder="1" applyAlignment="1" applyProtection="1">
      <alignment horizontal="center"/>
      <protection locked="0"/>
    </xf>
    <xf numFmtId="44" fontId="0" fillId="5" borderId="2" xfId="0" applyNumberFormat="1" applyFill="1" applyBorder="1" applyProtection="1">
      <protection locked="0"/>
    </xf>
    <xf numFmtId="44" fontId="0" fillId="5" borderId="10" xfId="0" applyNumberFormat="1" applyFill="1" applyBorder="1" applyProtection="1">
      <protection locked="0"/>
    </xf>
    <xf numFmtId="0" fontId="6" fillId="8" borderId="23" xfId="0" applyFont="1" applyFill="1" applyBorder="1" applyProtection="1"/>
    <xf numFmtId="0" fontId="6" fillId="8" borderId="24" xfId="0" applyFont="1" applyFill="1" applyBorder="1" applyProtection="1"/>
    <xf numFmtId="0" fontId="0" fillId="8" borderId="21" xfId="0" applyFill="1" applyBorder="1" applyAlignment="1" applyProtection="1"/>
    <xf numFmtId="0" fontId="0" fillId="8" borderId="5" xfId="0" applyFill="1" applyBorder="1" applyAlignment="1" applyProtection="1"/>
    <xf numFmtId="0" fontId="0" fillId="8" borderId="47" xfId="0" applyFill="1" applyBorder="1" applyAlignment="1" applyProtection="1"/>
    <xf numFmtId="0" fontId="13" fillId="8" borderId="22" xfId="0" applyFont="1" applyFill="1" applyBorder="1" applyAlignment="1" applyProtection="1"/>
    <xf numFmtId="170" fontId="6" fillId="10" borderId="48" xfId="8" applyNumberFormat="1" applyFont="1" applyFill="1" applyBorder="1" applyAlignment="1" applyProtection="1">
      <alignment horizontal="center"/>
      <protection locked="0"/>
    </xf>
    <xf numFmtId="0" fontId="0" fillId="0" borderId="0" xfId="0" applyAlignment="1" applyProtection="1">
      <alignment vertical="center" wrapText="1"/>
    </xf>
    <xf numFmtId="9" fontId="13" fillId="0" borderId="0" xfId="8" applyFont="1" applyAlignment="1" applyProtection="1">
      <alignment horizontal="left"/>
    </xf>
    <xf numFmtId="0" fontId="3" fillId="7" borderId="49" xfId="0" applyFont="1" applyFill="1" applyBorder="1" applyAlignment="1" applyProtection="1">
      <alignment horizontal="center"/>
    </xf>
    <xf numFmtId="7" fontId="3" fillId="7" borderId="50" xfId="2" applyNumberFormat="1" applyFont="1" applyFill="1" applyBorder="1" applyAlignment="1" applyProtection="1">
      <alignment horizontal="center"/>
    </xf>
    <xf numFmtId="0" fontId="6" fillId="0" borderId="0" xfId="0" applyFont="1" applyProtection="1"/>
    <xf numFmtId="0" fontId="0" fillId="0" borderId="0" xfId="0" applyAlignment="1" applyProtection="1">
      <alignment vertical="center"/>
    </xf>
    <xf numFmtId="0" fontId="0" fillId="8" borderId="6" xfId="0" applyFill="1" applyBorder="1" applyAlignment="1" applyProtection="1"/>
    <xf numFmtId="0" fontId="0" fillId="8" borderId="8" xfId="0" applyFill="1" applyBorder="1" applyAlignment="1" applyProtection="1"/>
    <xf numFmtId="166" fontId="0" fillId="8" borderId="0" xfId="0" applyNumberFormat="1" applyFill="1" applyBorder="1" applyProtection="1"/>
    <xf numFmtId="166" fontId="3" fillId="9" borderId="51" xfId="0" applyNumberFormat="1" applyFont="1" applyFill="1" applyBorder="1" applyProtection="1"/>
    <xf numFmtId="0" fontId="0" fillId="8" borderId="24" xfId="0" applyFill="1" applyBorder="1" applyProtection="1"/>
    <xf numFmtId="0" fontId="0" fillId="8" borderId="48" xfId="0" applyFill="1" applyBorder="1" applyProtection="1"/>
    <xf numFmtId="0" fontId="2" fillId="0" borderId="0" xfId="0" applyFont="1" applyProtection="1"/>
    <xf numFmtId="0" fontId="0" fillId="0" borderId="3" xfId="0" applyBorder="1" applyProtection="1"/>
    <xf numFmtId="0" fontId="0" fillId="0" borderId="5" xfId="0" applyBorder="1" applyAlignment="1" applyProtection="1">
      <alignment vertical="center"/>
    </xf>
    <xf numFmtId="0" fontId="13" fillId="0" borderId="52" xfId="0" applyFont="1" applyBorder="1" applyProtection="1"/>
    <xf numFmtId="0" fontId="0" fillId="0" borderId="53" xfId="0" applyBorder="1" applyAlignment="1" applyProtection="1">
      <alignment vertical="center"/>
    </xf>
    <xf numFmtId="3" fontId="0" fillId="9" borderId="54" xfId="0" applyNumberFormat="1" applyFill="1" applyBorder="1" applyAlignment="1" applyProtection="1">
      <alignment vertical="center"/>
    </xf>
    <xf numFmtId="170" fontId="21" fillId="9" borderId="45" xfId="8" applyNumberFormat="1" applyFont="1" applyFill="1" applyBorder="1" applyAlignment="1" applyProtection="1">
      <alignment horizontal="right"/>
    </xf>
    <xf numFmtId="44" fontId="21" fillId="9" borderId="55" xfId="12" applyNumberFormat="1" applyFont="1" applyFill="1" applyBorder="1" applyAlignment="1" applyProtection="1">
      <alignment horizontal="center"/>
    </xf>
    <xf numFmtId="170" fontId="21" fillId="9" borderId="36" xfId="8" applyNumberFormat="1" applyFont="1" applyFill="1" applyBorder="1" applyAlignment="1" applyProtection="1">
      <alignment horizontal="right"/>
    </xf>
    <xf numFmtId="44" fontId="21" fillId="9" borderId="4" xfId="12" applyNumberFormat="1" applyFont="1" applyFill="1" applyBorder="1" applyAlignment="1" applyProtection="1">
      <alignment horizontal="center"/>
    </xf>
    <xf numFmtId="170" fontId="21" fillId="9" borderId="46" xfId="8" applyNumberFormat="1" applyFont="1" applyFill="1" applyBorder="1" applyAlignment="1" applyProtection="1">
      <alignment horizontal="right"/>
    </xf>
    <xf numFmtId="44" fontId="21" fillId="9" borderId="56" xfId="12" applyNumberFormat="1" applyFont="1" applyFill="1" applyBorder="1" applyAlignment="1" applyProtection="1">
      <alignment horizontal="center"/>
    </xf>
    <xf numFmtId="183" fontId="0" fillId="9" borderId="7" xfId="0" applyNumberFormat="1" applyFill="1" applyBorder="1" applyAlignment="1" applyProtection="1">
      <alignment horizontal="center" wrapText="1"/>
    </xf>
    <xf numFmtId="170" fontId="21" fillId="9" borderId="7" xfId="8" applyNumberFormat="1" applyFont="1" applyFill="1" applyBorder="1" applyAlignment="1" applyProtection="1">
      <alignment horizontal="center"/>
    </xf>
    <xf numFmtId="44" fontId="21" fillId="9" borderId="11" xfId="12" applyNumberFormat="1" applyFont="1" applyFill="1" applyBorder="1" applyAlignment="1" applyProtection="1">
      <alignment horizontal="center"/>
    </xf>
    <xf numFmtId="183" fontId="0" fillId="9" borderId="2" xfId="0" applyNumberFormat="1" applyFill="1" applyBorder="1" applyAlignment="1" applyProtection="1">
      <alignment horizontal="center" wrapText="1"/>
    </xf>
    <xf numFmtId="170" fontId="21" fillId="9" borderId="2" xfId="8" applyNumberFormat="1" applyFont="1" applyFill="1" applyBorder="1" applyAlignment="1" applyProtection="1">
      <alignment horizontal="center"/>
    </xf>
    <xf numFmtId="0" fontId="0" fillId="12" borderId="2" xfId="0" applyFill="1" applyBorder="1" applyAlignment="1" applyProtection="1">
      <alignment horizontal="center" vertical="center"/>
    </xf>
    <xf numFmtId="44" fontId="0" fillId="12" borderId="4" xfId="0" applyNumberFormat="1" applyFill="1" applyBorder="1" applyAlignment="1" applyProtection="1">
      <alignment horizontal="center"/>
    </xf>
    <xf numFmtId="170" fontId="21" fillId="9" borderId="10" xfId="8" applyNumberFormat="1" applyFont="1" applyFill="1" applyBorder="1" applyAlignment="1" applyProtection="1">
      <alignment horizontal="center"/>
    </xf>
    <xf numFmtId="44" fontId="0" fillId="12" borderId="56" xfId="0" applyNumberFormat="1" applyFill="1" applyBorder="1" applyAlignment="1" applyProtection="1">
      <alignment horizontal="center"/>
    </xf>
    <xf numFmtId="166" fontId="3" fillId="13" borderId="4" xfId="0" applyNumberFormat="1" applyFont="1" applyFill="1" applyBorder="1" applyAlignment="1" applyProtection="1">
      <alignment horizontal="right"/>
    </xf>
    <xf numFmtId="9" fontId="21" fillId="10" borderId="57" xfId="8" applyFont="1" applyFill="1" applyBorder="1" applyAlignment="1" applyProtection="1">
      <alignment vertical="center"/>
      <protection locked="0"/>
    </xf>
    <xf numFmtId="170" fontId="6" fillId="9" borderId="48" xfId="0" applyNumberFormat="1" applyFont="1" applyFill="1" applyBorder="1" applyAlignment="1" applyProtection="1">
      <alignment horizontal="center" vertical="center"/>
    </xf>
    <xf numFmtId="0" fontId="4" fillId="0" borderId="0" xfId="0" applyFont="1" applyBorder="1" applyProtection="1"/>
    <xf numFmtId="0" fontId="7" fillId="0" borderId="0" xfId="0" applyFont="1" applyBorder="1" applyAlignment="1" applyProtection="1">
      <alignment vertical="center" wrapText="1"/>
    </xf>
    <xf numFmtId="0" fontId="7" fillId="0" borderId="0" xfId="0" applyFont="1" applyBorder="1" applyAlignment="1" applyProtection="1">
      <alignment horizontal="right" vertical="center" wrapText="1"/>
    </xf>
    <xf numFmtId="0" fontId="13" fillId="0" borderId="3" xfId="0" applyFont="1" applyBorder="1" applyAlignment="1" applyProtection="1">
      <alignment vertical="center"/>
    </xf>
    <xf numFmtId="0" fontId="0" fillId="0" borderId="1" xfId="0" applyBorder="1" applyAlignment="1" applyProtection="1">
      <alignment vertical="center"/>
    </xf>
    <xf numFmtId="0" fontId="0" fillId="0" borderId="6" xfId="0" applyBorder="1" applyAlignment="1" applyProtection="1">
      <alignment vertical="center"/>
    </xf>
    <xf numFmtId="0" fontId="13" fillId="0" borderId="1" xfId="0" applyFont="1" applyBorder="1" applyAlignment="1" applyProtection="1">
      <alignment vertical="center"/>
    </xf>
    <xf numFmtId="0" fontId="0" fillId="0" borderId="1" xfId="0" applyBorder="1" applyAlignment="1" applyProtection="1">
      <alignment vertical="center" wrapText="1"/>
    </xf>
    <xf numFmtId="0" fontId="0" fillId="0" borderId="6" xfId="0" applyBorder="1" applyAlignment="1" applyProtection="1">
      <alignment vertical="center" wrapText="1"/>
    </xf>
    <xf numFmtId="166" fontId="0" fillId="0" borderId="4" xfId="0" applyNumberFormat="1" applyBorder="1" applyAlignment="1" applyProtection="1">
      <alignment vertical="center"/>
    </xf>
    <xf numFmtId="0" fontId="3" fillId="0" borderId="52" xfId="0" applyFont="1" applyBorder="1" applyAlignment="1" applyProtection="1">
      <alignment vertical="center"/>
    </xf>
    <xf numFmtId="0" fontId="3" fillId="0" borderId="53" xfId="0" applyFont="1" applyBorder="1" applyAlignment="1" applyProtection="1">
      <alignment vertical="center"/>
    </xf>
    <xf numFmtId="166" fontId="3" fillId="3" borderId="56" xfId="0" applyNumberFormat="1" applyFont="1" applyFill="1" applyBorder="1" applyAlignment="1" applyProtection="1">
      <alignment vertical="center"/>
    </xf>
    <xf numFmtId="0" fontId="0" fillId="0" borderId="0" xfId="0" applyBorder="1" applyAlignment="1" applyProtection="1">
      <alignment vertical="center"/>
    </xf>
    <xf numFmtId="166" fontId="0" fillId="0" borderId="0" xfId="0" applyNumberFormat="1" applyFill="1" applyBorder="1" applyAlignment="1" applyProtection="1">
      <alignment vertical="center"/>
    </xf>
    <xf numFmtId="0" fontId="0" fillId="0" borderId="3" xfId="0" applyBorder="1" applyAlignment="1" applyProtection="1">
      <alignment vertical="center" wrapText="1"/>
    </xf>
    <xf numFmtId="166" fontId="0" fillId="6" borderId="11" xfId="0" applyNumberFormat="1" applyFill="1" applyBorder="1" applyAlignment="1" applyProtection="1">
      <alignment vertical="center"/>
    </xf>
    <xf numFmtId="0" fontId="3" fillId="7" borderId="49" xfId="0" applyFont="1" applyFill="1" applyBorder="1" applyAlignment="1" applyProtection="1">
      <alignment horizontal="center" vertical="center"/>
    </xf>
    <xf numFmtId="0" fontId="0" fillId="0" borderId="58" xfId="0" applyBorder="1" applyAlignment="1" applyProtection="1">
      <alignment vertical="center"/>
    </xf>
    <xf numFmtId="7" fontId="3" fillId="7" borderId="50" xfId="2" applyNumberFormat="1" applyFont="1" applyFill="1" applyBorder="1" applyAlignment="1" applyProtection="1">
      <alignment horizontal="center" vertical="center"/>
    </xf>
    <xf numFmtId="0" fontId="11" fillId="0" borderId="0" xfId="0" applyFont="1" applyBorder="1" applyAlignment="1" applyProtection="1">
      <alignment vertical="center"/>
    </xf>
    <xf numFmtId="166" fontId="11" fillId="3" borderId="0" xfId="0" applyNumberFormat="1" applyFont="1" applyFill="1" applyBorder="1" applyAlignment="1" applyProtection="1">
      <alignment vertical="center"/>
    </xf>
    <xf numFmtId="0" fontId="2" fillId="0" borderId="0" xfId="0" applyFont="1" applyAlignment="1" applyProtection="1">
      <alignment vertical="center"/>
    </xf>
    <xf numFmtId="166" fontId="4" fillId="0" borderId="0" xfId="0" applyNumberFormat="1" applyFont="1" applyProtection="1"/>
    <xf numFmtId="0" fontId="0" fillId="0" borderId="3" xfId="0" applyBorder="1" applyAlignment="1" applyProtection="1">
      <alignment vertical="center"/>
    </xf>
    <xf numFmtId="0" fontId="15" fillId="8" borderId="0" xfId="0" applyFont="1" applyFill="1" applyProtection="1"/>
    <xf numFmtId="0" fontId="0" fillId="0" borderId="59" xfId="0" applyBorder="1" applyAlignment="1" applyProtection="1">
      <alignment vertical="center"/>
    </xf>
    <xf numFmtId="0" fontId="2" fillId="11" borderId="52" xfId="0" applyFont="1" applyFill="1" applyBorder="1" applyAlignment="1" applyProtection="1">
      <alignment vertical="center"/>
    </xf>
    <xf numFmtId="0" fontId="0" fillId="11" borderId="53" xfId="0" applyFill="1" applyBorder="1" applyAlignment="1" applyProtection="1">
      <alignment vertical="center"/>
    </xf>
    <xf numFmtId="7" fontId="21" fillId="9" borderId="56" xfId="2" applyNumberFormat="1" applyFont="1" applyFill="1" applyBorder="1" applyProtection="1"/>
    <xf numFmtId="0" fontId="3" fillId="8" borderId="0" xfId="0" applyFont="1" applyFill="1" applyProtection="1"/>
    <xf numFmtId="0" fontId="2" fillId="0" borderId="0" xfId="0" applyFont="1" applyAlignment="1" applyProtection="1">
      <alignment wrapText="1"/>
    </xf>
    <xf numFmtId="0" fontId="0" fillId="0" borderId="0" xfId="0" applyAlignment="1" applyProtection="1">
      <alignment wrapText="1"/>
    </xf>
    <xf numFmtId="0" fontId="2" fillId="0" borderId="3" xfId="0" applyFont="1" applyBorder="1" applyAlignment="1" applyProtection="1">
      <alignment wrapText="1"/>
    </xf>
    <xf numFmtId="0" fontId="2" fillId="0" borderId="60" xfId="0" applyFont="1" applyBorder="1" applyAlignment="1" applyProtection="1">
      <alignment wrapText="1"/>
    </xf>
    <xf numFmtId="0" fontId="8" fillId="0" borderId="11" xfId="0" applyFont="1" applyBorder="1" applyAlignment="1" applyProtection="1">
      <alignment wrapText="1"/>
    </xf>
    <xf numFmtId="0" fontId="6" fillId="0" borderId="1" xfId="0" applyFont="1" applyBorder="1" applyAlignment="1" applyProtection="1">
      <alignment vertical="center"/>
    </xf>
    <xf numFmtId="0" fontId="0" fillId="0" borderId="2" xfId="0" applyBorder="1" applyAlignment="1" applyProtection="1">
      <alignment vertical="center"/>
    </xf>
    <xf numFmtId="7" fontId="0" fillId="3" borderId="4" xfId="2" applyNumberFormat="1" applyFont="1" applyFill="1" applyBorder="1" applyAlignment="1" applyProtection="1">
      <alignment vertical="center"/>
    </xf>
    <xf numFmtId="0" fontId="14" fillId="0" borderId="1" xfId="0" applyFont="1" applyBorder="1" applyAlignment="1" applyProtection="1">
      <alignment vertical="center"/>
    </xf>
    <xf numFmtId="0" fontId="3" fillId="0" borderId="2" xfId="0" applyFont="1" applyBorder="1" applyAlignment="1" applyProtection="1">
      <alignment vertical="center"/>
    </xf>
    <xf numFmtId="7" fontId="3" fillId="3" borderId="4" xfId="2" applyNumberFormat="1" applyFont="1" applyFill="1" applyBorder="1" applyAlignment="1" applyProtection="1">
      <alignment vertical="center"/>
    </xf>
    <xf numFmtId="0" fontId="0" fillId="0" borderId="61" xfId="0" applyBorder="1" applyAlignment="1" applyProtection="1">
      <alignment vertical="center"/>
    </xf>
    <xf numFmtId="0" fontId="0" fillId="0" borderId="4" xfId="0" applyBorder="1" applyAlignment="1" applyProtection="1">
      <alignment vertical="center"/>
    </xf>
    <xf numFmtId="0" fontId="14" fillId="0" borderId="52" xfId="0" applyFont="1" applyBorder="1" applyAlignment="1" applyProtection="1">
      <alignment vertical="center"/>
    </xf>
    <xf numFmtId="0" fontId="3" fillId="0" borderId="10" xfId="0" applyFont="1" applyBorder="1" applyAlignment="1" applyProtection="1">
      <alignment vertical="center"/>
    </xf>
    <xf numFmtId="166" fontId="3" fillId="3" borderId="56" xfId="2" applyNumberFormat="1" applyFont="1" applyFill="1" applyBorder="1" applyAlignment="1" applyProtection="1">
      <alignment vertical="center"/>
    </xf>
    <xf numFmtId="0" fontId="6" fillId="0" borderId="0" xfId="0" applyFont="1" applyAlignment="1" applyProtection="1">
      <alignment vertical="center"/>
    </xf>
    <xf numFmtId="171" fontId="0" fillId="0" borderId="0" xfId="0" applyNumberFormat="1" applyAlignment="1" applyProtection="1">
      <alignment vertical="center"/>
    </xf>
    <xf numFmtId="0" fontId="14" fillId="0" borderId="0" xfId="0" applyFont="1" applyAlignment="1" applyProtection="1">
      <alignment vertical="center"/>
    </xf>
    <xf numFmtId="166" fontId="3" fillId="3" borderId="51" xfId="2" applyNumberFormat="1" applyFont="1" applyFill="1" applyBorder="1" applyAlignment="1" applyProtection="1">
      <alignment vertical="center"/>
    </xf>
    <xf numFmtId="0" fontId="8" fillId="14" borderId="0" xfId="0" applyFont="1" applyFill="1" applyProtection="1"/>
    <xf numFmtId="0" fontId="0" fillId="14" borderId="0" xfId="0" applyFill="1" applyProtection="1"/>
    <xf numFmtId="0" fontId="8" fillId="14" borderId="0" xfId="0" applyFont="1" applyFill="1" applyAlignment="1" applyProtection="1">
      <alignment horizontal="center"/>
    </xf>
    <xf numFmtId="0" fontId="8" fillId="0" borderId="0" xfId="0" applyFont="1" applyAlignment="1" applyProtection="1">
      <alignment horizontal="center"/>
    </xf>
    <xf numFmtId="0" fontId="0" fillId="4" borderId="11" xfId="0" applyFill="1" applyBorder="1" applyAlignment="1" applyProtection="1">
      <alignment vertical="center"/>
    </xf>
    <xf numFmtId="0" fontId="0" fillId="4" borderId="4" xfId="0" applyFill="1" applyBorder="1" applyAlignment="1" applyProtection="1">
      <alignment vertical="center"/>
    </xf>
    <xf numFmtId="0" fontId="7" fillId="0" borderId="1" xfId="0" applyFont="1" applyBorder="1" applyAlignment="1" applyProtection="1">
      <alignment vertical="center"/>
    </xf>
    <xf numFmtId="0" fontId="7" fillId="4" borderId="4" xfId="0" applyFont="1" applyFill="1" applyBorder="1" applyAlignment="1" applyProtection="1">
      <alignment vertical="center"/>
    </xf>
    <xf numFmtId="0" fontId="7" fillId="0" borderId="0" xfId="0" applyFont="1" applyAlignment="1" applyProtection="1">
      <alignment vertical="center"/>
    </xf>
    <xf numFmtId="0" fontId="0" fillId="0" borderId="52" xfId="0" applyBorder="1" applyAlignment="1" applyProtection="1">
      <alignment vertical="center"/>
    </xf>
    <xf numFmtId="0" fontId="0" fillId="4" borderId="56" xfId="0"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horizontal="center" vertical="center"/>
    </xf>
    <xf numFmtId="0" fontId="0" fillId="3" borderId="62" xfId="0" applyFill="1" applyBorder="1" applyAlignment="1" applyProtection="1">
      <alignment vertical="center"/>
    </xf>
    <xf numFmtId="0" fontId="13" fillId="0" borderId="0" xfId="0" applyFont="1" applyProtection="1"/>
    <xf numFmtId="2" fontId="0" fillId="3" borderId="26" xfId="0" applyNumberFormat="1" applyFill="1" applyBorder="1" applyAlignment="1" applyProtection="1">
      <alignment vertical="center"/>
    </xf>
    <xf numFmtId="0" fontId="13" fillId="0" borderId="0" xfId="0" applyFont="1" applyAlignment="1" applyProtection="1">
      <alignment vertical="center"/>
    </xf>
    <xf numFmtId="0" fontId="0" fillId="3" borderId="26" xfId="0" applyFill="1" applyBorder="1" applyAlignment="1" applyProtection="1">
      <alignment vertical="center"/>
    </xf>
    <xf numFmtId="4" fontId="3" fillId="3" borderId="63" xfId="0" applyNumberFormat="1" applyFont="1" applyFill="1" applyBorder="1" applyAlignment="1" applyProtection="1">
      <alignment vertical="center"/>
    </xf>
    <xf numFmtId="0" fontId="13" fillId="0" borderId="0" xfId="0" applyFont="1" applyAlignment="1" applyProtection="1">
      <alignment horizontal="left"/>
    </xf>
    <xf numFmtId="49" fontId="2" fillId="0" borderId="0" xfId="9" applyNumberFormat="1" applyFont="1" applyAlignment="1" applyProtection="1">
      <alignment horizontal="right" wrapText="1"/>
    </xf>
    <xf numFmtId="49" fontId="2" fillId="0" borderId="0" xfId="9" applyNumberFormat="1" applyFont="1" applyAlignment="1" applyProtection="1">
      <alignment horizontal="left" wrapText="1"/>
    </xf>
    <xf numFmtId="0" fontId="13" fillId="0" borderId="0" xfId="9" applyFont="1" applyProtection="1"/>
    <xf numFmtId="0" fontId="13" fillId="0" borderId="0" xfId="9" applyFont="1" applyAlignment="1" applyProtection="1">
      <alignment wrapText="1"/>
    </xf>
    <xf numFmtId="0" fontId="15" fillId="11" borderId="64" xfId="9" applyFont="1" applyFill="1" applyBorder="1" applyAlignment="1" applyProtection="1">
      <alignment horizontal="center" vertical="center" wrapText="1"/>
    </xf>
    <xf numFmtId="49" fontId="16" fillId="11" borderId="16" xfId="9" applyNumberFormat="1" applyFont="1" applyFill="1" applyBorder="1" applyAlignment="1" applyProtection="1">
      <alignment horizontal="center" vertical="center" wrapText="1"/>
    </xf>
    <xf numFmtId="49" fontId="16" fillId="11" borderId="19" xfId="9" applyNumberFormat="1" applyFont="1" applyFill="1" applyBorder="1" applyAlignment="1" applyProtection="1">
      <alignment horizontal="center" vertical="center" wrapText="1"/>
    </xf>
    <xf numFmtId="49" fontId="16" fillId="11" borderId="13" xfId="9" applyNumberFormat="1" applyFont="1" applyFill="1" applyBorder="1" applyAlignment="1" applyProtection="1">
      <alignment horizontal="center" vertical="center" wrapText="1"/>
    </xf>
    <xf numFmtId="49" fontId="16" fillId="11" borderId="17" xfId="9" applyNumberFormat="1" applyFont="1" applyFill="1" applyBorder="1" applyAlignment="1" applyProtection="1">
      <alignment horizontal="center" vertical="center" wrapText="1"/>
    </xf>
    <xf numFmtId="0" fontId="13" fillId="0" borderId="65" xfId="9" applyFont="1" applyBorder="1" applyAlignment="1" applyProtection="1">
      <alignment horizontal="left" vertical="center" wrapText="1"/>
    </xf>
    <xf numFmtId="0" fontId="13" fillId="0" borderId="34" xfId="9" applyBorder="1" applyAlignment="1" applyProtection="1">
      <alignment horizontal="center" vertical="center" wrapText="1"/>
    </xf>
    <xf numFmtId="0" fontId="13" fillId="0" borderId="66" xfId="9" applyFont="1" applyBorder="1" applyAlignment="1" applyProtection="1">
      <alignment horizontal="left" vertical="center" wrapText="1"/>
    </xf>
    <xf numFmtId="0" fontId="2" fillId="0" borderId="2" xfId="9" applyFont="1" applyBorder="1" applyAlignment="1" applyProtection="1">
      <alignment horizontal="center" vertical="center" wrapText="1"/>
    </xf>
    <xf numFmtId="0" fontId="13" fillId="0" borderId="2" xfId="9" applyBorder="1" applyAlignment="1" applyProtection="1">
      <alignment horizontal="center" vertical="center" wrapText="1"/>
    </xf>
    <xf numFmtId="0" fontId="13" fillId="8" borderId="67" xfId="9" applyFont="1" applyFill="1" applyBorder="1" applyAlignment="1" applyProtection="1">
      <alignment horizontal="left" vertical="center" wrapText="1"/>
    </xf>
    <xf numFmtId="0" fontId="13" fillId="0" borderId="37" xfId="9" applyBorder="1" applyAlignment="1" applyProtection="1">
      <alignment horizontal="center" vertical="center" wrapText="1"/>
    </xf>
    <xf numFmtId="0" fontId="3" fillId="9" borderId="64" xfId="9" applyFont="1" applyFill="1" applyBorder="1" applyAlignment="1" applyProtection="1">
      <alignment horizontal="left" vertical="center" wrapText="1"/>
    </xf>
    <xf numFmtId="0" fontId="3" fillId="9" borderId="16" xfId="9" applyFont="1" applyFill="1" applyBorder="1" applyAlignment="1" applyProtection="1">
      <alignment horizontal="center" vertical="center" wrapText="1"/>
    </xf>
    <xf numFmtId="0" fontId="5" fillId="9" borderId="16" xfId="9" applyFont="1" applyFill="1" applyBorder="1" applyAlignment="1" applyProtection="1">
      <alignment horizontal="center" vertical="center" wrapText="1"/>
    </xf>
    <xf numFmtId="0" fontId="5" fillId="9" borderId="19" xfId="9" applyFont="1" applyFill="1" applyBorder="1" applyAlignment="1" applyProtection="1">
      <alignment horizontal="center" vertical="center" wrapText="1"/>
    </xf>
    <xf numFmtId="170" fontId="3" fillId="9" borderId="13" xfId="8" applyNumberFormat="1" applyFont="1" applyFill="1" applyBorder="1" applyAlignment="1" applyProtection="1">
      <alignment horizontal="center" vertical="center" wrapText="1"/>
    </xf>
    <xf numFmtId="170" fontId="3" fillId="9" borderId="17" xfId="8" applyNumberFormat="1" applyFont="1" applyFill="1" applyBorder="1" applyAlignment="1" applyProtection="1">
      <alignment horizontal="center" vertical="center" wrapText="1"/>
    </xf>
    <xf numFmtId="49" fontId="2" fillId="0" borderId="0" xfId="9" applyNumberFormat="1" applyFont="1" applyAlignment="1" applyProtection="1">
      <alignment horizontal="center" wrapText="1"/>
    </xf>
    <xf numFmtId="0" fontId="6" fillId="9" borderId="13" xfId="0" applyFont="1" applyFill="1" applyBorder="1" applyAlignment="1" applyProtection="1">
      <alignment wrapText="1"/>
    </xf>
    <xf numFmtId="170" fontId="14" fillId="9" borderId="18" xfId="0" applyNumberFormat="1" applyFont="1" applyFill="1" applyBorder="1" applyAlignment="1" applyProtection="1">
      <alignment horizontal="center" vertical="center"/>
    </xf>
    <xf numFmtId="0" fontId="23" fillId="0" borderId="0" xfId="0" applyFont="1" applyAlignment="1" applyProtection="1">
      <alignment horizontal="center" vertical="center"/>
    </xf>
    <xf numFmtId="0" fontId="5" fillId="0" borderId="0" xfId="9" applyFont="1" applyAlignment="1" applyProtection="1">
      <alignment wrapText="1"/>
    </xf>
    <xf numFmtId="2" fontId="13" fillId="9" borderId="68" xfId="9" applyNumberFormat="1" applyFont="1" applyFill="1" applyBorder="1" applyAlignment="1" applyProtection="1">
      <alignment horizontal="right" vertical="center" wrapText="1"/>
    </xf>
    <xf numFmtId="0" fontId="13" fillId="0" borderId="69" xfId="9" applyFont="1" applyBorder="1" applyAlignment="1" applyProtection="1">
      <alignment vertical="center" wrapText="1"/>
    </xf>
    <xf numFmtId="0" fontId="13" fillId="0" borderId="6" xfId="9" applyBorder="1" applyAlignment="1" applyProtection="1">
      <alignment vertical="center" wrapText="1"/>
    </xf>
    <xf numFmtId="2" fontId="13" fillId="9" borderId="70" xfId="9" applyNumberFormat="1" applyFont="1" applyFill="1" applyBorder="1" applyAlignment="1" applyProtection="1">
      <alignment horizontal="right" vertical="center" wrapText="1"/>
    </xf>
    <xf numFmtId="4" fontId="13" fillId="9" borderId="70" xfId="9" applyNumberFormat="1" applyFont="1" applyFill="1" applyBorder="1" applyAlignment="1" applyProtection="1">
      <alignment horizontal="right" vertical="center" wrapText="1"/>
    </xf>
    <xf numFmtId="0" fontId="13" fillId="0" borderId="70" xfId="9" applyFont="1" applyBorder="1" applyAlignment="1" applyProtection="1">
      <alignment horizontal="center" vertical="center" wrapText="1"/>
    </xf>
    <xf numFmtId="0" fontId="13" fillId="0" borderId="71" xfId="9" applyFont="1" applyBorder="1" applyAlignment="1" applyProtection="1">
      <alignment vertical="center" wrapText="1"/>
    </xf>
    <xf numFmtId="0" fontId="13" fillId="0" borderId="20" xfId="9" applyBorder="1" applyAlignment="1" applyProtection="1">
      <alignment vertical="center" wrapText="1"/>
    </xf>
    <xf numFmtId="4" fontId="0" fillId="10" borderId="72" xfId="0" applyNumberFormat="1" applyFill="1" applyBorder="1" applyAlignment="1" applyProtection="1">
      <alignment horizontal="center" vertical="center"/>
      <protection locked="0"/>
    </xf>
    <xf numFmtId="4" fontId="0" fillId="10" borderId="73" xfId="0" applyNumberFormat="1" applyFill="1" applyBorder="1" applyAlignment="1" applyProtection="1">
      <alignment horizontal="center" vertical="center"/>
      <protection locked="0"/>
    </xf>
    <xf numFmtId="4" fontId="0" fillId="10" borderId="23" xfId="0" applyNumberFormat="1" applyFill="1" applyBorder="1" applyAlignment="1" applyProtection="1">
      <alignment horizontal="center" vertical="center"/>
      <protection locked="0"/>
    </xf>
    <xf numFmtId="4" fontId="0" fillId="10" borderId="48" xfId="0" applyNumberFormat="1" applyFill="1" applyBorder="1" applyAlignment="1" applyProtection="1">
      <alignment horizontal="center" vertical="center"/>
      <protection locked="0"/>
    </xf>
    <xf numFmtId="4" fontId="0" fillId="10" borderId="74" xfId="0" applyNumberFormat="1" applyFill="1" applyBorder="1" applyAlignment="1" applyProtection="1">
      <alignment horizontal="center" vertical="center"/>
      <protection locked="0"/>
    </xf>
    <xf numFmtId="4" fontId="0" fillId="10" borderId="75" xfId="0" applyNumberFormat="1" applyFill="1" applyBorder="1" applyAlignment="1" applyProtection="1">
      <alignment horizontal="center" vertical="center"/>
      <protection locked="0"/>
    </xf>
    <xf numFmtId="0" fontId="26" fillId="0" borderId="0" xfId="0" applyFont="1" applyProtection="1"/>
    <xf numFmtId="0" fontId="27" fillId="0" borderId="0" xfId="0" applyFont="1" applyProtection="1"/>
    <xf numFmtId="0" fontId="27" fillId="0" borderId="0" xfId="0" applyFont="1"/>
    <xf numFmtId="0" fontId="27" fillId="0" borderId="0" xfId="0" applyFont="1" applyProtection="1">
      <protection locked="0"/>
    </xf>
    <xf numFmtId="166" fontId="3" fillId="13" borderId="11" xfId="0" applyNumberFormat="1" applyFont="1" applyFill="1" applyBorder="1" applyAlignment="1" applyProtection="1">
      <alignment horizontal="right"/>
    </xf>
    <xf numFmtId="0" fontId="13" fillId="0" borderId="76" xfId="0" applyFont="1" applyBorder="1" applyProtection="1"/>
    <xf numFmtId="0" fontId="0" fillId="0" borderId="53" xfId="0" applyBorder="1" applyProtection="1"/>
    <xf numFmtId="9" fontId="0" fillId="0" borderId="53" xfId="0" applyNumberFormat="1" applyBorder="1" applyProtection="1"/>
    <xf numFmtId="166" fontId="3" fillId="13" borderId="56" xfId="0" applyNumberFormat="1" applyFont="1" applyFill="1" applyBorder="1" applyAlignment="1" applyProtection="1">
      <alignment horizontal="right"/>
    </xf>
    <xf numFmtId="0" fontId="18" fillId="15" borderId="13" xfId="9" applyFont="1" applyFill="1" applyBorder="1" applyAlignment="1" applyProtection="1">
      <alignment vertical="center" wrapText="1"/>
    </xf>
    <xf numFmtId="0" fontId="17" fillId="15" borderId="14" xfId="9" applyFont="1" applyFill="1" applyBorder="1" applyAlignment="1" applyProtection="1">
      <alignment vertical="center" wrapText="1"/>
    </xf>
    <xf numFmtId="166" fontId="18" fillId="15" borderId="51" xfId="9" applyNumberFormat="1" applyFont="1" applyFill="1" applyBorder="1" applyAlignment="1" applyProtection="1">
      <alignment horizontal="center" vertical="center" wrapText="1"/>
    </xf>
    <xf numFmtId="166" fontId="13" fillId="9" borderId="77" xfId="9" applyNumberFormat="1" applyFont="1" applyFill="1" applyBorder="1" applyAlignment="1" applyProtection="1">
      <alignment horizontal="right" vertical="center" wrapText="1"/>
    </xf>
    <xf numFmtId="170" fontId="13" fillId="10" borderId="78" xfId="8" applyNumberFormat="1" applyFont="1" applyFill="1" applyBorder="1" applyAlignment="1" applyProtection="1">
      <alignment horizontal="center" vertical="center" wrapText="1"/>
      <protection locked="0"/>
    </xf>
    <xf numFmtId="170" fontId="13" fillId="10" borderId="12" xfId="8" applyNumberFormat="1" applyFont="1" applyFill="1" applyBorder="1" applyAlignment="1" applyProtection="1">
      <alignment horizontal="center" vertical="center" wrapText="1"/>
      <protection locked="0"/>
    </xf>
    <xf numFmtId="170" fontId="13" fillId="9" borderId="70" xfId="9" applyNumberFormat="1" applyFont="1" applyFill="1" applyBorder="1" applyAlignment="1" applyProtection="1">
      <alignment horizontal="right" vertical="center" wrapText="1"/>
    </xf>
    <xf numFmtId="166" fontId="0" fillId="3" borderId="57" xfId="0" applyNumberFormat="1" applyFill="1" applyBorder="1" applyAlignment="1" applyProtection="1">
      <alignment horizontal="right" vertical="center"/>
    </xf>
    <xf numFmtId="166" fontId="0" fillId="3" borderId="79" xfId="0" applyNumberFormat="1" applyFill="1" applyBorder="1" applyAlignment="1" applyProtection="1">
      <alignment horizontal="right" vertical="center"/>
    </xf>
    <xf numFmtId="166" fontId="0" fillId="3" borderId="80" xfId="0" applyNumberFormat="1" applyFill="1" applyBorder="1" applyAlignment="1" applyProtection="1">
      <alignment horizontal="right" vertical="center"/>
    </xf>
    <xf numFmtId="166" fontId="0" fillId="3" borderId="4" xfId="2" applyNumberFormat="1" applyFont="1" applyFill="1" applyBorder="1" applyAlignment="1" applyProtection="1">
      <alignment horizontal="right" vertical="center"/>
    </xf>
    <xf numFmtId="0" fontId="3" fillId="0" borderId="58" xfId="0" applyFont="1" applyBorder="1" applyAlignment="1">
      <alignment vertical="center"/>
    </xf>
    <xf numFmtId="0" fontId="0" fillId="0" borderId="10" xfId="0" applyBorder="1" applyAlignment="1">
      <alignment vertical="center" wrapText="1"/>
    </xf>
    <xf numFmtId="0" fontId="0" fillId="0" borderId="56" xfId="0" applyBorder="1" applyAlignment="1">
      <alignment vertical="center" wrapText="1"/>
    </xf>
    <xf numFmtId="0" fontId="13" fillId="0" borderId="36" xfId="0" applyFont="1" applyBorder="1" applyAlignment="1">
      <alignment vertical="center"/>
    </xf>
    <xf numFmtId="0" fontId="13" fillId="0" borderId="79" xfId="0" applyFont="1" applyBorder="1" applyAlignment="1">
      <alignment vertical="center" wrapText="1" shrinkToFit="1"/>
    </xf>
    <xf numFmtId="0" fontId="3" fillId="0" borderId="59" xfId="0" applyFont="1" applyBorder="1" applyAlignment="1" applyProtection="1">
      <alignment vertical="center"/>
    </xf>
    <xf numFmtId="0" fontId="3" fillId="0" borderId="20" xfId="0" applyFont="1" applyBorder="1" applyAlignment="1" applyProtection="1">
      <alignment vertical="center"/>
    </xf>
    <xf numFmtId="166" fontId="3" fillId="3" borderId="80" xfId="0" applyNumberFormat="1" applyFont="1" applyFill="1" applyBorder="1" applyAlignment="1" applyProtection="1">
      <alignment vertical="center"/>
    </xf>
    <xf numFmtId="0" fontId="2" fillId="11" borderId="64" xfId="0" applyFont="1" applyFill="1" applyBorder="1" applyAlignment="1" applyProtection="1">
      <alignment vertical="center"/>
    </xf>
    <xf numFmtId="0" fontId="0" fillId="11" borderId="14" xfId="0" applyFill="1" applyBorder="1" applyAlignment="1" applyProtection="1">
      <alignment vertical="center"/>
    </xf>
    <xf numFmtId="4" fontId="14" fillId="7" borderId="18" xfId="0" applyNumberFormat="1" applyFont="1" applyFill="1" applyBorder="1" applyAlignment="1" applyProtection="1">
      <alignment vertical="center"/>
    </xf>
    <xf numFmtId="10" fontId="14" fillId="7" borderId="54" xfId="0" applyNumberFormat="1" applyFont="1" applyFill="1" applyBorder="1" applyAlignment="1" applyProtection="1">
      <alignment vertical="center"/>
    </xf>
    <xf numFmtId="0" fontId="3" fillId="0" borderId="35" xfId="0" applyFont="1" applyBorder="1" applyAlignment="1">
      <alignment vertical="center"/>
    </xf>
    <xf numFmtId="0" fontId="0" fillId="0" borderId="83" xfId="0" applyBorder="1" applyAlignment="1">
      <alignment vertical="center"/>
    </xf>
    <xf numFmtId="0" fontId="0" fillId="0" borderId="59" xfId="0" applyBorder="1" applyAlignment="1">
      <alignment horizontal="center" vertical="center"/>
    </xf>
    <xf numFmtId="0" fontId="0" fillId="0" borderId="84" xfId="0" applyBorder="1" applyAlignment="1">
      <alignment horizontal="center" vertical="center"/>
    </xf>
    <xf numFmtId="0" fontId="0" fillId="0" borderId="22" xfId="0" applyBorder="1" applyAlignment="1">
      <alignment vertical="center"/>
    </xf>
    <xf numFmtId="0" fontId="0" fillId="0" borderId="6" xfId="0" applyBorder="1" applyAlignment="1">
      <alignment vertical="center"/>
    </xf>
    <xf numFmtId="0" fontId="0" fillId="0" borderId="79" xfId="0" applyBorder="1" applyAlignment="1">
      <alignment vertical="center"/>
    </xf>
    <xf numFmtId="0" fontId="0" fillId="0" borderId="37" xfId="0" applyBorder="1" applyAlignment="1">
      <alignment vertical="center" wrapText="1"/>
    </xf>
    <xf numFmtId="0" fontId="0" fillId="0" borderId="61" xfId="0" applyBorder="1" applyAlignment="1">
      <alignment vertical="center" wrapText="1"/>
    </xf>
    <xf numFmtId="0" fontId="0" fillId="0" borderId="34" xfId="0" applyBorder="1" applyAlignment="1">
      <alignment vertical="center" wrapText="1"/>
    </xf>
    <xf numFmtId="0" fontId="0" fillId="0" borderId="58" xfId="0" applyBorder="1" applyAlignment="1">
      <alignment horizontal="center" vertical="center"/>
    </xf>
    <xf numFmtId="0" fontId="3" fillId="0" borderId="36" xfId="0" applyFont="1" applyBorder="1" applyAlignment="1">
      <alignment vertical="center"/>
    </xf>
    <xf numFmtId="0" fontId="13" fillId="0" borderId="82"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vertical="center"/>
    </xf>
    <xf numFmtId="0" fontId="0" fillId="0" borderId="81" xfId="0" applyBorder="1" applyAlignment="1">
      <alignment vertical="center"/>
    </xf>
    <xf numFmtId="0" fontId="0" fillId="0" borderId="58" xfId="0" applyBorder="1" applyAlignment="1">
      <alignment vertical="center"/>
    </xf>
    <xf numFmtId="0" fontId="0" fillId="0" borderId="36" xfId="0" applyBorder="1" applyAlignment="1">
      <alignment vertical="center" wrapText="1"/>
    </xf>
    <xf numFmtId="0" fontId="0" fillId="0" borderId="79" xfId="0" applyBorder="1" applyAlignment="1">
      <alignment vertical="center" wrapText="1"/>
    </xf>
    <xf numFmtId="0" fontId="0" fillId="0" borderId="59" xfId="0" applyBorder="1" applyAlignment="1">
      <alignment vertical="center"/>
    </xf>
    <xf numFmtId="0" fontId="0" fillId="0" borderId="0" xfId="0" applyAlignment="1">
      <alignment vertical="center" wrapText="1"/>
    </xf>
    <xf numFmtId="0" fontId="3" fillId="0" borderId="45" xfId="0" applyFont="1" applyBorder="1" applyAlignment="1">
      <alignment vertical="center"/>
    </xf>
    <xf numFmtId="0" fontId="0" fillId="0" borderId="57" xfId="0" applyBorder="1" applyAlignment="1">
      <alignment vertical="center"/>
    </xf>
    <xf numFmtId="0" fontId="0" fillId="5" borderId="22"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13" fillId="5" borderId="22" xfId="0" applyFont="1" applyFill="1" applyBorder="1" applyAlignment="1" applyProtection="1">
      <alignment horizontal="center"/>
      <protection locked="0"/>
    </xf>
    <xf numFmtId="166" fontId="0" fillId="5" borderId="2" xfId="0" applyNumberFormat="1" applyFill="1" applyBorder="1" applyAlignment="1" applyProtection="1">
      <alignment horizontal="right"/>
      <protection locked="0"/>
    </xf>
    <xf numFmtId="166" fontId="0" fillId="0" borderId="4" xfId="0" applyNumberFormat="1" applyBorder="1" applyAlignment="1" applyProtection="1">
      <alignment horizontal="right"/>
      <protection locked="0"/>
    </xf>
    <xf numFmtId="0" fontId="13" fillId="0" borderId="1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3" fillId="5" borderId="21" xfId="0" applyFont="1" applyFill="1" applyBorder="1" applyAlignment="1" applyProtection="1">
      <alignment horizontal="center"/>
      <protection locked="0"/>
    </xf>
    <xf numFmtId="0" fontId="13" fillId="5" borderId="47" xfId="0" applyFont="1" applyFill="1" applyBorder="1" applyAlignment="1" applyProtection="1">
      <alignment horizontal="center"/>
      <protection locked="0"/>
    </xf>
    <xf numFmtId="166" fontId="0" fillId="5" borderId="46" xfId="0" applyNumberFormat="1" applyFill="1" applyBorder="1" applyAlignment="1" applyProtection="1">
      <protection locked="0"/>
    </xf>
    <xf numFmtId="166" fontId="0" fillId="5" borderId="53" xfId="0" applyNumberFormat="1" applyFill="1" applyBorder="1" applyAlignment="1" applyProtection="1">
      <protection locked="0"/>
    </xf>
    <xf numFmtId="166" fontId="0" fillId="5" borderId="9" xfId="0" applyNumberFormat="1" applyFill="1" applyBorder="1" applyAlignment="1" applyProtection="1">
      <protection locked="0"/>
    </xf>
    <xf numFmtId="0" fontId="13" fillId="0" borderId="19"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13" fillId="8" borderId="52" xfId="0" applyFont="1" applyFill="1" applyBorder="1" applyAlignment="1" applyProtection="1"/>
    <xf numFmtId="0" fontId="0" fillId="8" borderId="10" xfId="0" applyFill="1" applyBorder="1" applyAlignment="1" applyProtection="1"/>
    <xf numFmtId="0" fontId="13" fillId="8" borderId="1" xfId="0" applyFont="1" applyFill="1" applyBorder="1" applyAlignment="1" applyProtection="1"/>
    <xf numFmtId="0" fontId="0" fillId="8" borderId="2" xfId="0" applyFill="1" applyBorder="1" applyAlignment="1" applyProtection="1"/>
    <xf numFmtId="0" fontId="0" fillId="8" borderId="1" xfId="0" applyFill="1" applyBorder="1" applyAlignment="1" applyProtection="1">
      <alignment wrapText="1"/>
    </xf>
    <xf numFmtId="0" fontId="0" fillId="8" borderId="2" xfId="0" applyFill="1" applyBorder="1" applyAlignment="1" applyProtection="1">
      <alignment wrapText="1"/>
    </xf>
    <xf numFmtId="0" fontId="0" fillId="0" borderId="1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3" xfId="0" applyBorder="1" applyAlignment="1" applyProtection="1">
      <alignment vertical="center" wrapText="1"/>
    </xf>
    <xf numFmtId="0" fontId="0" fillId="0" borderId="15" xfId="0" applyBorder="1" applyAlignment="1" applyProtection="1">
      <alignment wrapText="1"/>
    </xf>
    <xf numFmtId="0" fontId="6" fillId="8" borderId="3" xfId="0" applyFont="1" applyFill="1" applyBorder="1" applyAlignment="1" applyProtection="1">
      <alignment wrapText="1"/>
    </xf>
    <xf numFmtId="0" fontId="6" fillId="8" borderId="7" xfId="0" applyFont="1" applyFill="1" applyBorder="1" applyAlignment="1" applyProtection="1">
      <alignment wrapText="1"/>
    </xf>
    <xf numFmtId="0" fontId="13" fillId="8" borderId="1" xfId="0" applyFont="1" applyFill="1" applyBorder="1" applyAlignment="1" applyProtection="1">
      <alignment wrapText="1"/>
    </xf>
    <xf numFmtId="0" fontId="0" fillId="8" borderId="1" xfId="0" applyFill="1" applyBorder="1" applyAlignment="1" applyProtection="1"/>
    <xf numFmtId="0" fontId="13" fillId="8" borderId="76" xfId="0" applyFont="1" applyFill="1" applyBorder="1" applyAlignment="1" applyProtection="1">
      <alignment horizontal="left"/>
    </xf>
    <xf numFmtId="0" fontId="13" fillId="8" borderId="9" xfId="0" applyFont="1" applyFill="1" applyBorder="1" applyAlignment="1" applyProtection="1">
      <alignment horizontal="left"/>
    </xf>
    <xf numFmtId="0" fontId="0" fillId="5" borderId="46" xfId="0" applyFill="1" applyBorder="1" applyAlignment="1" applyProtection="1">
      <alignment horizontal="center"/>
      <protection locked="0"/>
    </xf>
    <xf numFmtId="0" fontId="0" fillId="5" borderId="53"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6" fillId="0" borderId="0" xfId="0" applyFont="1" applyAlignment="1" applyProtection="1">
      <alignment vertical="center" wrapText="1"/>
    </xf>
    <xf numFmtId="0" fontId="0" fillId="5" borderId="23" xfId="0" applyFill="1" applyBorder="1" applyAlignment="1" applyProtection="1">
      <protection locked="0"/>
    </xf>
    <xf numFmtId="0" fontId="0" fillId="0" borderId="24" xfId="0" applyBorder="1" applyAlignment="1" applyProtection="1">
      <protection locked="0"/>
    </xf>
    <xf numFmtId="0" fontId="0" fillId="0" borderId="48" xfId="0" applyBorder="1" applyAlignment="1" applyProtection="1">
      <protection locked="0"/>
    </xf>
    <xf numFmtId="166" fontId="0" fillId="5" borderId="10" xfId="0" applyNumberFormat="1" applyFill="1" applyBorder="1" applyAlignment="1" applyProtection="1">
      <alignment horizontal="right"/>
      <protection locked="0"/>
    </xf>
    <xf numFmtId="166" fontId="0" fillId="0" borderId="56" xfId="0" applyNumberFormat="1" applyBorder="1" applyAlignment="1" applyProtection="1">
      <alignment horizontal="right"/>
      <protection locked="0"/>
    </xf>
    <xf numFmtId="166" fontId="0" fillId="5" borderId="7" xfId="0" applyNumberFormat="1" applyFill="1" applyBorder="1" applyAlignment="1" applyProtection="1">
      <alignment horizontal="right"/>
      <protection locked="0"/>
    </xf>
    <xf numFmtId="166" fontId="0" fillId="0" borderId="11" xfId="0" applyNumberFormat="1" applyBorder="1" applyAlignment="1" applyProtection="1">
      <alignment horizontal="right"/>
      <protection locked="0"/>
    </xf>
    <xf numFmtId="0" fontId="0" fillId="5" borderId="76" xfId="0" applyFill="1" applyBorder="1" applyAlignment="1" applyProtection="1">
      <alignment horizontal="center"/>
      <protection locked="0"/>
    </xf>
    <xf numFmtId="0" fontId="19" fillId="0" borderId="42" xfId="0" applyFont="1" applyBorder="1" applyAlignment="1" applyProtection="1">
      <alignment horizontal="center" vertical="top" textRotation="90" wrapText="1"/>
    </xf>
    <xf numFmtId="0" fontId="3" fillId="0" borderId="42" xfId="0" applyFont="1" applyBorder="1" applyAlignment="1" applyProtection="1">
      <alignment horizontal="center" textRotation="90" wrapText="1"/>
    </xf>
    <xf numFmtId="0" fontId="3" fillId="2" borderId="23" xfId="0" applyFont="1" applyFill="1" applyBorder="1" applyAlignment="1" applyProtection="1">
      <alignment horizontal="center"/>
      <protection locked="0"/>
    </xf>
    <xf numFmtId="0" fontId="3" fillId="2" borderId="48" xfId="0" applyFont="1" applyFill="1" applyBorder="1" applyAlignment="1" applyProtection="1">
      <alignment horizontal="center"/>
      <protection locked="0"/>
    </xf>
    <xf numFmtId="0" fontId="7" fillId="0" borderId="0" xfId="0" applyFont="1" applyBorder="1" applyAlignment="1" applyProtection="1">
      <alignment vertical="center" wrapText="1"/>
    </xf>
    <xf numFmtId="0" fontId="0" fillId="0" borderId="37" xfId="0" applyBorder="1" applyAlignment="1" applyProtection="1">
      <alignment horizontal="center" vertical="center"/>
    </xf>
    <xf numFmtId="0" fontId="0" fillId="0" borderId="61" xfId="0" applyBorder="1" applyAlignment="1" applyProtection="1">
      <alignment horizontal="center" vertical="center"/>
    </xf>
    <xf numFmtId="0" fontId="3" fillId="0" borderId="0" xfId="0" applyFont="1" applyAlignment="1" applyProtection="1">
      <alignment horizontal="left" vertical="center" wrapText="1"/>
    </xf>
    <xf numFmtId="0" fontId="7" fillId="0" borderId="2" xfId="0" applyFont="1" applyBorder="1" applyAlignment="1" applyProtection="1">
      <alignment vertical="center"/>
    </xf>
    <xf numFmtId="0" fontId="3" fillId="0" borderId="46" xfId="0" applyFont="1" applyBorder="1" applyAlignment="1" applyProtection="1">
      <alignment vertical="center" wrapText="1"/>
    </xf>
    <xf numFmtId="0" fontId="3" fillId="0" borderId="53" xfId="0" applyFont="1" applyBorder="1" applyAlignment="1" applyProtection="1">
      <alignment vertical="center" wrapText="1"/>
    </xf>
    <xf numFmtId="0" fontId="3" fillId="0" borderId="9" xfId="0" applyFont="1" applyBorder="1" applyAlignment="1" applyProtection="1">
      <alignment vertical="center" wrapText="1"/>
    </xf>
    <xf numFmtId="0" fontId="0" fillId="0" borderId="2" xfId="0" applyBorder="1" applyAlignment="1" applyProtection="1">
      <alignment vertical="center"/>
    </xf>
    <xf numFmtId="0" fontId="0" fillId="0" borderId="10" xfId="0" applyFill="1" applyBorder="1" applyAlignment="1" applyProtection="1">
      <alignment vertical="center"/>
    </xf>
    <xf numFmtId="0" fontId="0" fillId="0" borderId="10" xfId="0" applyBorder="1" applyAlignment="1" applyProtection="1">
      <alignment vertical="center"/>
    </xf>
    <xf numFmtId="0" fontId="0" fillId="0" borderId="88" xfId="0" applyBorder="1" applyAlignment="1" applyProtection="1">
      <alignment vertical="center"/>
    </xf>
    <xf numFmtId="0" fontId="0" fillId="0" borderId="89" xfId="0" applyBorder="1" applyAlignment="1" applyProtection="1">
      <alignment vertical="center"/>
    </xf>
    <xf numFmtId="0" fontId="0" fillId="0" borderId="2" xfId="0" applyFill="1" applyBorder="1" applyAlignment="1" applyProtection="1">
      <alignment vertical="center"/>
    </xf>
    <xf numFmtId="0" fontId="0" fillId="0" borderId="7" xfId="0" applyBorder="1" applyAlignment="1" applyProtection="1">
      <alignment vertical="center"/>
    </xf>
    <xf numFmtId="0" fontId="9" fillId="0" borderId="0" xfId="0" applyFont="1" applyAlignment="1" applyProtection="1">
      <alignment wrapText="1"/>
    </xf>
    <xf numFmtId="0" fontId="0" fillId="0" borderId="0" xfId="0" applyAlignment="1" applyProtection="1">
      <alignment wrapText="1"/>
    </xf>
    <xf numFmtId="0" fontId="2" fillId="0" borderId="45" xfId="0" applyFont="1" applyBorder="1" applyAlignment="1" applyProtection="1">
      <alignment wrapText="1"/>
    </xf>
    <xf numFmtId="0" fontId="2" fillId="0" borderId="5" xfId="0" applyFont="1" applyBorder="1" applyAlignment="1" applyProtection="1">
      <alignment wrapText="1"/>
    </xf>
    <xf numFmtId="0" fontId="2" fillId="0" borderId="47" xfId="0" applyFont="1" applyBorder="1" applyAlignment="1" applyProtection="1">
      <alignment wrapText="1"/>
    </xf>
    <xf numFmtId="0" fontId="13" fillId="0" borderId="2" xfId="0" applyFont="1" applyBorder="1" applyAlignment="1" applyProtection="1">
      <alignment vertical="center"/>
    </xf>
    <xf numFmtId="0" fontId="3" fillId="0" borderId="2" xfId="0" applyFont="1" applyBorder="1" applyAlignment="1" applyProtection="1">
      <alignment vertical="center"/>
    </xf>
    <xf numFmtId="0" fontId="0" fillId="0" borderId="85" xfId="0" applyBorder="1" applyAlignment="1" applyProtection="1">
      <alignment vertical="center"/>
    </xf>
    <xf numFmtId="0" fontId="0" fillId="0" borderId="86" xfId="0" applyBorder="1" applyAlignment="1" applyProtection="1">
      <alignment vertical="center"/>
    </xf>
    <xf numFmtId="0" fontId="0" fillId="0" borderId="69" xfId="0" applyBorder="1" applyAlignment="1" applyProtection="1">
      <alignment vertical="center"/>
    </xf>
    <xf numFmtId="0" fontId="0" fillId="0" borderId="6" xfId="0" applyBorder="1" applyAlignment="1" applyProtection="1">
      <alignment vertical="center"/>
    </xf>
    <xf numFmtId="0" fontId="0" fillId="0" borderId="87" xfId="0" applyBorder="1" applyAlignment="1" applyProtection="1">
      <alignment vertical="center"/>
    </xf>
    <xf numFmtId="0" fontId="0" fillId="0" borderId="66" xfId="0" applyBorder="1" applyAlignment="1" applyProtection="1">
      <alignment vertical="center"/>
    </xf>
    <xf numFmtId="0" fontId="2" fillId="0" borderId="0" xfId="0" applyFont="1" applyAlignment="1" applyProtection="1">
      <alignment horizontal="center"/>
    </xf>
    <xf numFmtId="0" fontId="2" fillId="0" borderId="0" xfId="0" applyFont="1" applyBorder="1" applyAlignment="1" applyProtection="1">
      <alignment horizontal="center"/>
    </xf>
    <xf numFmtId="0" fontId="5" fillId="0" borderId="0" xfId="9" applyFont="1" applyAlignment="1" applyProtection="1">
      <alignment horizontal="left" vertical="center" wrapText="1"/>
    </xf>
    <xf numFmtId="0" fontId="22" fillId="0" borderId="0" xfId="0" applyFont="1" applyAlignment="1" applyProtection="1">
      <alignment horizontal="left" vertical="center" wrapText="1"/>
    </xf>
    <xf numFmtId="49" fontId="2" fillId="0" borderId="0" xfId="9" applyNumberFormat="1" applyFont="1" applyBorder="1" applyAlignment="1" applyProtection="1">
      <alignment horizontal="center" wrapText="1"/>
    </xf>
    <xf numFmtId="0" fontId="13" fillId="0" borderId="90" xfId="9" applyFont="1" applyBorder="1" applyAlignment="1" applyProtection="1">
      <alignment vertical="center" wrapText="1"/>
    </xf>
    <xf numFmtId="0" fontId="13" fillId="0" borderId="91" xfId="9" applyBorder="1" applyAlignment="1" applyProtection="1">
      <alignment vertical="center" wrapText="1"/>
    </xf>
    <xf numFmtId="0" fontId="15" fillId="11" borderId="92" xfId="9" applyFont="1" applyFill="1" applyBorder="1" applyAlignment="1">
      <alignment horizontal="center" vertical="center" wrapText="1"/>
    </xf>
    <xf numFmtId="0" fontId="15" fillId="11" borderId="32" xfId="9" applyFont="1" applyFill="1" applyBorder="1" applyAlignment="1">
      <alignment horizontal="center" vertical="center" wrapText="1"/>
    </xf>
  </cellXfs>
  <cellStyles count="13">
    <cellStyle name="Euro" xfId="2"/>
    <cellStyle name="Euro 2" xfId="3"/>
    <cellStyle name="Euro 3" xfId="4"/>
    <cellStyle name="Komma" xfId="1" builtinId="3"/>
    <cellStyle name="Komma 2" xfId="6"/>
    <cellStyle name="Komma 3" xfId="7"/>
    <cellStyle name="Link" xfId="5" builtinId="8"/>
    <cellStyle name="Prozent" xfId="8" builtinId="5"/>
    <cellStyle name="Standard" xfId="0" builtinId="0"/>
    <cellStyle name="Standard 2" xfId="9"/>
    <cellStyle name="Standard 3" xfId="10"/>
    <cellStyle name="Standard 4" xfId="11"/>
    <cellStyle name="Währung" xfId="12" builtinId="4"/>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590550</xdr:colOff>
      <xdr:row>0</xdr:row>
      <xdr:rowOff>19050</xdr:rowOff>
    </xdr:from>
    <xdr:ext cx="4181475" cy="1009650"/>
    <xdr:sp macro="" textlink="">
      <xdr:nvSpPr>
        <xdr:cNvPr id="2" name="Textfeld 1"/>
        <xdr:cNvSpPr txBox="1"/>
      </xdr:nvSpPr>
      <xdr:spPr>
        <a:xfrm>
          <a:off x="3571875" y="19050"/>
          <a:ext cx="4181475" cy="1009650"/>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100"/>
            </a:lnSpc>
          </a:pPr>
          <a:r>
            <a:rPr lang="de-DE" sz="1000">
              <a:latin typeface="Arial" pitchFamily="34" charset="0"/>
              <a:cs typeface="Arial" pitchFamily="34" charset="0"/>
            </a:rPr>
            <a:t>Diese</a:t>
          </a:r>
          <a:r>
            <a:rPr lang="de-DE" sz="1000" baseline="0">
              <a:latin typeface="Arial" pitchFamily="34" charset="0"/>
              <a:cs typeface="Arial" pitchFamily="34" charset="0"/>
            </a:rPr>
            <a:t> Vorlage zur Berechnung des Entgelts ist Bestandteil der von der</a:t>
          </a:r>
        </a:p>
        <a:p>
          <a:pPr>
            <a:lnSpc>
              <a:spcPts val="1000"/>
            </a:lnSpc>
          </a:pPr>
          <a:r>
            <a:rPr lang="de-DE" sz="1000" baseline="0">
              <a:latin typeface="Arial" pitchFamily="34" charset="0"/>
              <a:cs typeface="Arial" pitchFamily="34" charset="0"/>
            </a:rPr>
            <a:t>Landesarbeitsgemeinschaft Öffentliche und Freie Wohlfahrtspflege NRW sowie LWL- und LVR-Landesjugendamt herausgegebenen Empfehlung "Aushandlung ambulanter Erziehungshilfen" (2016). Download: www.lwl.org und www.lvr.de, Suchbegriff: "Aushandlung ambulanter Erziehungshilfen"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108</xdr:col>
      <xdr:colOff>681967</xdr:colOff>
      <xdr:row>0</xdr:row>
      <xdr:rowOff>-7939203</xdr:rowOff>
    </xdr:from>
    <xdr:ext cx="937629" cy="9174884"/>
    <xdr:sp macro="" textlink="">
      <xdr:nvSpPr>
        <xdr:cNvPr id="2" name="Rechteck 1"/>
        <xdr:cNvSpPr/>
      </xdr:nvSpPr>
      <xdr:spPr>
        <a:xfrm rot="17865111">
          <a:off x="80192840" y="-3820576"/>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105</xdr:col>
      <xdr:colOff>7643</xdr:colOff>
      <xdr:row>0</xdr:row>
      <xdr:rowOff>-7964450</xdr:rowOff>
    </xdr:from>
    <xdr:ext cx="937629" cy="9174884"/>
    <xdr:sp macro="" textlink="">
      <xdr:nvSpPr>
        <xdr:cNvPr id="2" name="Rechteck 1"/>
        <xdr:cNvSpPr/>
      </xdr:nvSpPr>
      <xdr:spPr>
        <a:xfrm rot="17865111">
          <a:off x="79804266" y="-3845823"/>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117</xdr:col>
      <xdr:colOff>226717</xdr:colOff>
      <xdr:row>0</xdr:row>
      <xdr:rowOff>-7964451</xdr:rowOff>
    </xdr:from>
    <xdr:ext cx="937629" cy="9174884"/>
    <xdr:sp macro="" textlink="">
      <xdr:nvSpPr>
        <xdr:cNvPr id="2" name="Rechteck 1"/>
        <xdr:cNvSpPr/>
      </xdr:nvSpPr>
      <xdr:spPr>
        <a:xfrm rot="17865111">
          <a:off x="87148040" y="-3845824"/>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oneCellAnchor>
    <xdr:from>
      <xdr:col>109</xdr:col>
      <xdr:colOff>280885</xdr:colOff>
      <xdr:row>0</xdr:row>
      <xdr:rowOff>-8012098</xdr:rowOff>
    </xdr:from>
    <xdr:ext cx="937629" cy="9174884"/>
    <xdr:sp macro="" textlink="">
      <xdr:nvSpPr>
        <xdr:cNvPr id="4" name="Rechteck 3"/>
        <xdr:cNvSpPr/>
      </xdr:nvSpPr>
      <xdr:spPr>
        <a:xfrm rot="17865111">
          <a:off x="81106208" y="-3893471"/>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106</xdr:col>
      <xdr:colOff>7642</xdr:colOff>
      <xdr:row>0</xdr:row>
      <xdr:rowOff>-7968174</xdr:rowOff>
    </xdr:from>
    <xdr:ext cx="937629" cy="9174884"/>
    <xdr:sp macro="" textlink="">
      <xdr:nvSpPr>
        <xdr:cNvPr id="2" name="Rechteck 1"/>
        <xdr:cNvSpPr/>
      </xdr:nvSpPr>
      <xdr:spPr>
        <a:xfrm rot="17865111">
          <a:off x="78727940" y="-3849547"/>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103</xdr:col>
      <xdr:colOff>461770</xdr:colOff>
      <xdr:row>0</xdr:row>
      <xdr:rowOff>-8012098</xdr:rowOff>
    </xdr:from>
    <xdr:ext cx="937629" cy="9174884"/>
    <xdr:sp macro="" textlink="">
      <xdr:nvSpPr>
        <xdr:cNvPr id="2" name="Rechteck 1"/>
        <xdr:cNvSpPr/>
      </xdr:nvSpPr>
      <xdr:spPr>
        <a:xfrm rot="17865111">
          <a:off x="77839043" y="-3893471"/>
          <a:ext cx="9174884" cy="937629"/>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de-DE" sz="5400" b="1" cap="none" spc="150">
              <a:ln w="11430"/>
              <a:solidFill>
                <a:schemeClr val="bg1">
                  <a:lumMod val="85000"/>
                  <a:alpha val="25000"/>
                </a:schemeClr>
              </a:solidFill>
              <a:effectLst>
                <a:outerShdw blurRad="25400" algn="tl" rotWithShape="0">
                  <a:srgbClr val="000000">
                    <a:alpha val="43000"/>
                  </a:srgbClr>
                </a:outerShdw>
              </a:effectLst>
            </a:rPr>
            <a:t>Vorlage</a:t>
          </a:r>
          <a:r>
            <a:rPr lang="de-DE" sz="5400" b="1" cap="none" spc="150" baseline="0">
              <a:ln w="11430"/>
              <a:solidFill>
                <a:schemeClr val="bg1">
                  <a:lumMod val="85000"/>
                  <a:alpha val="25000"/>
                </a:schemeClr>
              </a:solidFill>
              <a:effectLst>
                <a:outerShdw blurRad="25400" algn="tl" rotWithShape="0">
                  <a:srgbClr val="000000">
                    <a:alpha val="43000"/>
                  </a:srgbClr>
                </a:outerShdw>
              </a:effectLst>
            </a:rPr>
            <a:t> AG LAG ÖF 30.8.2016</a:t>
          </a:r>
          <a:endParaRPr lang="de-DE" sz="5400" b="1" cap="none" spc="150">
            <a:ln w="11430"/>
            <a:solidFill>
              <a:schemeClr val="bg1">
                <a:lumMod val="85000"/>
                <a:alpha val="25000"/>
              </a:schemeClr>
            </a:solidFill>
            <a:effectLst>
              <a:outerShdw blurRad="25400" algn="tl" rotWithShape="0">
                <a:srgbClr val="000000">
                  <a:alpha val="43000"/>
                </a:srgbClr>
              </a:outerShdw>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Normal="100" workbookViewId="0">
      <selection activeCell="D11" sqref="D11"/>
    </sheetView>
  </sheetViews>
  <sheetFormatPr baseColWidth="10" defaultRowHeight="12.75" x14ac:dyDescent="0.2"/>
  <cols>
    <col min="1" max="1" width="8.85546875" style="3" customWidth="1"/>
    <col min="2" max="2" width="35.85546875" style="2" customWidth="1"/>
    <col min="3" max="3" width="71.28515625" style="2" customWidth="1"/>
  </cols>
  <sheetData>
    <row r="1" spans="1:3" x14ac:dyDescent="0.2">
      <c r="A1" s="5" t="s">
        <v>69</v>
      </c>
    </row>
    <row r="3" spans="1:3" x14ac:dyDescent="0.2">
      <c r="A3" s="6"/>
      <c r="B3" s="308" t="s">
        <v>93</v>
      </c>
      <c r="C3" s="308"/>
    </row>
    <row r="4" spans="1:3" ht="6.75" customHeight="1" x14ac:dyDescent="0.2"/>
    <row r="5" spans="1:3" x14ac:dyDescent="0.2">
      <c r="A5" s="7"/>
      <c r="B5" s="308" t="s">
        <v>62</v>
      </c>
      <c r="C5" s="308"/>
    </row>
    <row r="6" spans="1:3" ht="8.25" customHeight="1" x14ac:dyDescent="0.2"/>
    <row r="7" spans="1:3" x14ac:dyDescent="0.2">
      <c r="A7" s="8"/>
      <c r="B7" s="308" t="s">
        <v>70</v>
      </c>
      <c r="C7" s="308"/>
    </row>
    <row r="8" spans="1:3" ht="6" customHeight="1" thickBot="1" x14ac:dyDescent="0.25"/>
    <row r="9" spans="1:3" s="1" customFormat="1" x14ac:dyDescent="0.2">
      <c r="A9" s="10" t="s">
        <v>71</v>
      </c>
      <c r="B9" s="309" t="s">
        <v>72</v>
      </c>
      <c r="C9" s="310"/>
    </row>
    <row r="10" spans="1:3" ht="51" x14ac:dyDescent="0.2">
      <c r="A10" s="307" t="s">
        <v>73</v>
      </c>
      <c r="B10" s="295" t="s">
        <v>74</v>
      </c>
      <c r="C10" s="91" t="s">
        <v>203</v>
      </c>
    </row>
    <row r="11" spans="1:3" ht="27.75" customHeight="1" x14ac:dyDescent="0.2">
      <c r="A11" s="303"/>
      <c r="B11" s="296"/>
      <c r="C11" s="13" t="s">
        <v>86</v>
      </c>
    </row>
    <row r="12" spans="1:3" ht="25.5" x14ac:dyDescent="0.2">
      <c r="A12" s="303"/>
      <c r="B12" s="296"/>
      <c r="C12" s="11" t="s">
        <v>108</v>
      </c>
    </row>
    <row r="13" spans="1:3" x14ac:dyDescent="0.2">
      <c r="A13" s="292"/>
      <c r="B13" s="293"/>
      <c r="C13" s="294"/>
    </row>
    <row r="14" spans="1:3" ht="76.5" x14ac:dyDescent="0.2">
      <c r="A14" s="4" t="s">
        <v>75</v>
      </c>
      <c r="B14" s="9" t="s">
        <v>76</v>
      </c>
      <c r="C14" s="13" t="s">
        <v>205</v>
      </c>
    </row>
    <row r="15" spans="1:3" x14ac:dyDescent="0.2">
      <c r="A15" s="292"/>
      <c r="B15" s="293"/>
      <c r="C15" s="294"/>
    </row>
    <row r="16" spans="1:3" ht="25.5" customHeight="1" x14ac:dyDescent="0.2">
      <c r="A16" s="307" t="s">
        <v>77</v>
      </c>
      <c r="B16" s="295" t="s">
        <v>78</v>
      </c>
      <c r="C16" s="300" t="s">
        <v>204</v>
      </c>
    </row>
    <row r="17" spans="1:3" x14ac:dyDescent="0.2">
      <c r="A17" s="303"/>
      <c r="B17" s="296"/>
      <c r="C17" s="301"/>
    </row>
    <row r="18" spans="1:3" ht="76.5" x14ac:dyDescent="0.2">
      <c r="A18" s="304"/>
      <c r="B18" s="297"/>
      <c r="C18" s="91" t="s">
        <v>206</v>
      </c>
    </row>
    <row r="19" spans="1:3" x14ac:dyDescent="0.2">
      <c r="A19" s="292"/>
      <c r="B19" s="293"/>
      <c r="C19" s="294"/>
    </row>
    <row r="20" spans="1:3" s="1" customFormat="1" x14ac:dyDescent="0.2">
      <c r="A20" s="12" t="s">
        <v>216</v>
      </c>
      <c r="B20" s="299" t="s">
        <v>135</v>
      </c>
      <c r="C20" s="294"/>
    </row>
    <row r="21" spans="1:3" s="1" customFormat="1" ht="51" x14ac:dyDescent="0.2">
      <c r="A21" s="38" t="s">
        <v>209</v>
      </c>
      <c r="B21" s="279" t="s">
        <v>11</v>
      </c>
      <c r="C21" s="280" t="s">
        <v>210</v>
      </c>
    </row>
    <row r="22" spans="1:3" ht="51" x14ac:dyDescent="0.2">
      <c r="A22" s="38" t="s">
        <v>208</v>
      </c>
      <c r="B22" s="9" t="s">
        <v>28</v>
      </c>
      <c r="C22" s="11" t="s">
        <v>200</v>
      </c>
    </row>
    <row r="23" spans="1:3" ht="51" x14ac:dyDescent="0.2">
      <c r="A23" s="38" t="s">
        <v>178</v>
      </c>
      <c r="B23" s="14" t="s">
        <v>179</v>
      </c>
      <c r="C23" s="91" t="s">
        <v>207</v>
      </c>
    </row>
    <row r="24" spans="1:3" x14ac:dyDescent="0.2">
      <c r="A24" s="292"/>
      <c r="B24" s="293"/>
      <c r="C24" s="294"/>
    </row>
    <row r="25" spans="1:3" s="1" customFormat="1" x14ac:dyDescent="0.2">
      <c r="A25" s="12" t="s">
        <v>81</v>
      </c>
      <c r="B25" s="299" t="s">
        <v>197</v>
      </c>
      <c r="C25" s="294"/>
    </row>
    <row r="26" spans="1:3" ht="18.75" customHeight="1" x14ac:dyDescent="0.2">
      <c r="A26" s="290" t="s">
        <v>83</v>
      </c>
      <c r="B26" s="14" t="s">
        <v>82</v>
      </c>
      <c r="C26" s="13" t="s">
        <v>211</v>
      </c>
    </row>
    <row r="27" spans="1:3" ht="25.5" x14ac:dyDescent="0.2">
      <c r="A27" s="298"/>
      <c r="B27" s="9" t="s">
        <v>84</v>
      </c>
      <c r="C27" s="11" t="s">
        <v>109</v>
      </c>
    </row>
    <row r="28" spans="1:3" x14ac:dyDescent="0.2">
      <c r="A28" s="292"/>
      <c r="B28" s="293"/>
      <c r="C28" s="294"/>
    </row>
    <row r="29" spans="1:3" s="1" customFormat="1" x14ac:dyDescent="0.2">
      <c r="A29" s="12" t="s">
        <v>85</v>
      </c>
      <c r="B29" s="299" t="s">
        <v>180</v>
      </c>
      <c r="C29" s="294"/>
    </row>
    <row r="30" spans="1:3" ht="20.25" customHeight="1" x14ac:dyDescent="0.2">
      <c r="A30" s="302" t="s">
        <v>215</v>
      </c>
      <c r="B30" s="305" t="s">
        <v>110</v>
      </c>
      <c r="C30" s="306"/>
    </row>
    <row r="31" spans="1:3" ht="38.25" x14ac:dyDescent="0.2">
      <c r="A31" s="303"/>
      <c r="B31" s="14" t="s">
        <v>212</v>
      </c>
      <c r="C31" s="13" t="s">
        <v>213</v>
      </c>
    </row>
    <row r="32" spans="1:3" ht="76.5" x14ac:dyDescent="0.2">
      <c r="A32" s="303"/>
      <c r="B32" s="14" t="s">
        <v>87</v>
      </c>
      <c r="C32" s="13" t="s">
        <v>214</v>
      </c>
    </row>
    <row r="33" spans="1:3" ht="51" x14ac:dyDescent="0.2">
      <c r="A33" s="304"/>
      <c r="B33" s="14" t="s">
        <v>181</v>
      </c>
      <c r="C33" s="13" t="s">
        <v>223</v>
      </c>
    </row>
    <row r="34" spans="1:3" s="1" customFormat="1" x14ac:dyDescent="0.2">
      <c r="A34" s="276" t="s">
        <v>196</v>
      </c>
      <c r="B34" s="288" t="s">
        <v>198</v>
      </c>
      <c r="C34" s="289"/>
    </row>
    <row r="35" spans="1:3" ht="18.75" customHeight="1" x14ac:dyDescent="0.2">
      <c r="A35" s="290" t="s">
        <v>83</v>
      </c>
      <c r="B35" s="14" t="s">
        <v>199</v>
      </c>
      <c r="C35" s="13" t="s">
        <v>202</v>
      </c>
    </row>
    <row r="36" spans="1:3" ht="39" thickBot="1" x14ac:dyDescent="0.25">
      <c r="A36" s="291"/>
      <c r="B36" s="277" t="s">
        <v>199</v>
      </c>
      <c r="C36" s="278" t="s">
        <v>201</v>
      </c>
    </row>
    <row r="37" spans="1:3" x14ac:dyDescent="0.2">
      <c r="B37" s="37"/>
    </row>
  </sheetData>
  <sheetProtection sheet="1"/>
  <mergeCells count="22">
    <mergeCell ref="B3:C3"/>
    <mergeCell ref="B5:C5"/>
    <mergeCell ref="B7:C7"/>
    <mergeCell ref="B9:C9"/>
    <mergeCell ref="A10:A12"/>
    <mergeCell ref="B10:B12"/>
    <mergeCell ref="C16:C17"/>
    <mergeCell ref="A30:A33"/>
    <mergeCell ref="B29:C29"/>
    <mergeCell ref="B30:C30"/>
    <mergeCell ref="B25:C25"/>
    <mergeCell ref="A16:A18"/>
    <mergeCell ref="B34:C34"/>
    <mergeCell ref="A35:A36"/>
    <mergeCell ref="A28:C28"/>
    <mergeCell ref="B16:B18"/>
    <mergeCell ref="A26:A27"/>
    <mergeCell ref="A13:C13"/>
    <mergeCell ref="A15:C15"/>
    <mergeCell ref="A19:C19"/>
    <mergeCell ref="B20:C20"/>
    <mergeCell ref="A24:C24"/>
  </mergeCells>
  <phoneticPr fontId="2" type="noConversion"/>
  <pageMargins left="0.78740157499999996" right="0.78740157499999996" top="0.984251969" bottom="0.984251969" header="0.4921259845" footer="0.4921259845"/>
  <pageSetup paperSize="9" scale="75" orientation="portrait" r:id="rId1"/>
  <headerFooter alignWithMargins="0">
    <oddFooter>&amp;C- Hinweise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0"/>
  <sheetViews>
    <sheetView showGridLines="0" topLeftCell="A121" zoomScale="90" zoomScaleNormal="90" zoomScaleSheetLayoutView="100" workbookViewId="0">
      <selection activeCell="B58" sqref="B58"/>
    </sheetView>
  </sheetViews>
  <sheetFormatPr baseColWidth="10" defaultRowHeight="12.75" x14ac:dyDescent="0.2"/>
  <cols>
    <col min="1" max="1" width="5.28515625" style="17" customWidth="1"/>
    <col min="2" max="2" width="20.5703125" style="16" customWidth="1"/>
    <col min="3" max="3" width="12.28515625" style="16" customWidth="1"/>
    <col min="4" max="4" width="10.42578125" style="16" customWidth="1"/>
    <col min="5" max="5" width="15.7109375" style="16" customWidth="1"/>
    <col min="6" max="6" width="15" style="16" customWidth="1"/>
    <col min="7" max="7" width="13.7109375" style="16" customWidth="1"/>
    <col min="8" max="8" width="13.5703125" style="16" customWidth="1"/>
    <col min="9" max="9" width="10.7109375" style="16" customWidth="1"/>
    <col min="10" max="10" width="13.140625" style="16" customWidth="1"/>
    <col min="11" max="11" width="9.140625" style="16" customWidth="1"/>
    <col min="12" max="12" width="17.28515625" style="16" customWidth="1"/>
    <col min="13" max="16384" width="11.42578125" style="16"/>
  </cols>
  <sheetData>
    <row r="1" spans="1:12" ht="15.75" x14ac:dyDescent="0.25">
      <c r="A1" s="15" t="s">
        <v>224</v>
      </c>
    </row>
    <row r="2" spans="1:12" ht="6" customHeight="1" x14ac:dyDescent="0.2"/>
    <row r="3" spans="1:12" ht="28.5" customHeight="1" x14ac:dyDescent="0.2">
      <c r="A3" s="344" t="s">
        <v>10</v>
      </c>
      <c r="B3" s="344"/>
      <c r="C3" s="344"/>
      <c r="D3" s="344"/>
      <c r="E3" s="344"/>
      <c r="F3" s="344"/>
      <c r="G3" s="344"/>
    </row>
    <row r="4" spans="1:12" ht="6" customHeight="1" x14ac:dyDescent="0.2"/>
    <row r="5" spans="1:12" x14ac:dyDescent="0.2">
      <c r="B5" s="16" t="s">
        <v>88</v>
      </c>
      <c r="C5" s="345"/>
      <c r="D5" s="346"/>
      <c r="E5" s="346"/>
      <c r="F5" s="346"/>
      <c r="G5" s="347"/>
    </row>
    <row r="6" spans="1:12" ht="6" customHeight="1" x14ac:dyDescent="0.2"/>
    <row r="7" spans="1:12" x14ac:dyDescent="0.2">
      <c r="B7" s="16" t="s">
        <v>89</v>
      </c>
      <c r="C7" s="345"/>
      <c r="D7" s="346"/>
      <c r="E7" s="346"/>
      <c r="F7" s="346"/>
      <c r="G7" s="347"/>
    </row>
    <row r="8" spans="1:12" ht="16.5" customHeight="1" x14ac:dyDescent="0.2"/>
    <row r="9" spans="1:12" s="17" customFormat="1" x14ac:dyDescent="0.2">
      <c r="A9" s="17" t="s">
        <v>0</v>
      </c>
      <c r="B9" s="17" t="s">
        <v>30</v>
      </c>
      <c r="F9" s="18" t="s">
        <v>130</v>
      </c>
      <c r="H9" s="355"/>
      <c r="I9" s="356"/>
    </row>
    <row r="10" spans="1:12" s="18" customFormat="1" x14ac:dyDescent="0.2">
      <c r="A10" s="63" t="s">
        <v>1</v>
      </c>
      <c r="B10" s="63" t="s">
        <v>146</v>
      </c>
      <c r="F10" s="18" t="s">
        <v>101</v>
      </c>
      <c r="H10" s="355"/>
      <c r="I10" s="356"/>
    </row>
    <row r="11" spans="1:12" ht="8.1" customHeight="1" thickBot="1" x14ac:dyDescent="0.25"/>
    <row r="12" spans="1:12" s="108" customFormat="1" ht="48.75" customHeight="1" thickBot="1" x14ac:dyDescent="0.25">
      <c r="A12" s="67"/>
      <c r="B12" s="316" t="s">
        <v>131</v>
      </c>
      <c r="C12" s="317"/>
      <c r="D12" s="42" t="s">
        <v>2</v>
      </c>
      <c r="E12" s="42" t="s">
        <v>144</v>
      </c>
      <c r="F12" s="51" t="s">
        <v>149</v>
      </c>
      <c r="G12" s="331" t="s">
        <v>132</v>
      </c>
      <c r="H12" s="332"/>
      <c r="I12" s="42" t="s">
        <v>145</v>
      </c>
      <c r="J12" s="43" t="s">
        <v>147</v>
      </c>
    </row>
    <row r="13" spans="1:12" ht="15" customHeight="1" x14ac:dyDescent="0.2">
      <c r="A13" s="353"/>
      <c r="B13" s="318"/>
      <c r="C13" s="319"/>
      <c r="D13" s="50"/>
      <c r="E13" s="24"/>
      <c r="F13" s="24"/>
      <c r="G13" s="96"/>
      <c r="H13" s="96"/>
      <c r="I13" s="126" t="str">
        <f t="shared" ref="I13:I18" si="0">IF(H13-G13=0,"--",IF(G13=0,"--",IF(H13-G13&lt;&gt;0,H13/G13-1,"--")))</f>
        <v>--</v>
      </c>
      <c r="J13" s="127" t="str">
        <f t="shared" ref="J13:J18" si="1">IF(OR(H13&lt;=0,F13&lt;=0),"",H13/F13)</f>
        <v/>
      </c>
      <c r="K13" s="109"/>
      <c r="L13" s="110" t="s">
        <v>160</v>
      </c>
    </row>
    <row r="14" spans="1:12" ht="15" customHeight="1" thickBot="1" x14ac:dyDescent="0.25">
      <c r="A14" s="354"/>
      <c r="B14" s="311"/>
      <c r="C14" s="312"/>
      <c r="D14" s="26"/>
      <c r="E14" s="26"/>
      <c r="F14" s="26"/>
      <c r="G14" s="97"/>
      <c r="H14" s="97"/>
      <c r="I14" s="128" t="str">
        <f t="shared" si="0"/>
        <v>--</v>
      </c>
      <c r="J14" s="129" t="str">
        <f t="shared" si="1"/>
        <v/>
      </c>
      <c r="L14" s="111">
        <f>'4-AZ Verteilung'!C35</f>
        <v>0</v>
      </c>
    </row>
    <row r="15" spans="1:12" ht="15" customHeight="1" x14ac:dyDescent="0.2">
      <c r="A15" s="354"/>
      <c r="B15" s="311"/>
      <c r="C15" s="312"/>
      <c r="D15" s="25"/>
      <c r="E15" s="26"/>
      <c r="F15" s="26"/>
      <c r="G15" s="97"/>
      <c r="H15" s="97"/>
      <c r="I15" s="128" t="str">
        <f t="shared" si="0"/>
        <v>--</v>
      </c>
      <c r="J15" s="129" t="str">
        <f t="shared" si="1"/>
        <v/>
      </c>
    </row>
    <row r="16" spans="1:12" ht="15" customHeight="1" x14ac:dyDescent="0.2">
      <c r="A16" s="354"/>
      <c r="B16" s="311"/>
      <c r="C16" s="312"/>
      <c r="D16" s="27"/>
      <c r="E16" s="26"/>
      <c r="F16" s="26"/>
      <c r="G16" s="97"/>
      <c r="H16" s="97"/>
      <c r="I16" s="128" t="str">
        <f t="shared" si="0"/>
        <v>--</v>
      </c>
      <c r="J16" s="129" t="str">
        <f t="shared" si="1"/>
        <v/>
      </c>
    </row>
    <row r="17" spans="1:10" ht="15" customHeight="1" x14ac:dyDescent="0.2">
      <c r="A17" s="354"/>
      <c r="B17" s="313"/>
      <c r="C17" s="312"/>
      <c r="D17" s="27"/>
      <c r="E17" s="26"/>
      <c r="F17" s="26"/>
      <c r="G17" s="97"/>
      <c r="H17" s="97"/>
      <c r="I17" s="128" t="str">
        <f t="shared" si="0"/>
        <v>--</v>
      </c>
      <c r="J17" s="129" t="str">
        <f t="shared" si="1"/>
        <v/>
      </c>
    </row>
    <row r="18" spans="1:10" ht="15" customHeight="1" thickBot="1" x14ac:dyDescent="0.25">
      <c r="A18" s="354"/>
      <c r="B18" s="352"/>
      <c r="C18" s="343"/>
      <c r="D18" s="28"/>
      <c r="E18" s="29"/>
      <c r="F18" s="29"/>
      <c r="G18" s="98"/>
      <c r="H18" s="98"/>
      <c r="I18" s="130" t="str">
        <f t="shared" si="0"/>
        <v>--</v>
      </c>
      <c r="J18" s="131" t="str">
        <f t="shared" si="1"/>
        <v/>
      </c>
    </row>
    <row r="19" spans="1:10" ht="9" customHeight="1" thickBot="1" x14ac:dyDescent="0.25"/>
    <row r="20" spans="1:10" ht="16.5" customHeight="1" thickBot="1" x14ac:dyDescent="0.25">
      <c r="B20" s="16" t="s">
        <v>3</v>
      </c>
      <c r="E20" s="44">
        <f>SUM(E13:E18)</f>
        <v>0</v>
      </c>
      <c r="F20" s="45">
        <f>SUM(F13:F18)</f>
        <v>0</v>
      </c>
      <c r="G20" s="46">
        <f>SUM(G13:G18)</f>
        <v>0</v>
      </c>
      <c r="H20" s="47">
        <f>SUM(H13:H18)</f>
        <v>0</v>
      </c>
    </row>
    <row r="21" spans="1:10" ht="8.1" customHeight="1" x14ac:dyDescent="0.2">
      <c r="H21" s="19"/>
    </row>
    <row r="22" spans="1:10" s="17" customFormat="1" x14ac:dyDescent="0.2"/>
    <row r="23" spans="1:10" ht="19.5" customHeight="1" x14ac:dyDescent="0.2">
      <c r="B23" s="101" t="s">
        <v>133</v>
      </c>
      <c r="C23" s="102"/>
      <c r="D23" s="102"/>
      <c r="E23" s="102"/>
      <c r="F23" s="107"/>
      <c r="H23" s="112"/>
    </row>
    <row r="24" spans="1:10" ht="24" customHeight="1" x14ac:dyDescent="0.2"/>
    <row r="25" spans="1:10" s="18" customFormat="1" x14ac:dyDescent="0.2">
      <c r="A25" s="63" t="s">
        <v>40</v>
      </c>
      <c r="B25" s="63" t="s">
        <v>182</v>
      </c>
    </row>
    <row r="26" spans="1:10" ht="8.1" customHeight="1" thickBot="1" x14ac:dyDescent="0.25"/>
    <row r="27" spans="1:10" s="113" customFormat="1" ht="30" customHeight="1" thickBot="1" x14ac:dyDescent="0.25">
      <c r="A27" s="68"/>
      <c r="B27" s="39" t="s">
        <v>7</v>
      </c>
      <c r="C27" s="40"/>
      <c r="D27" s="40"/>
      <c r="E27" s="40"/>
      <c r="F27" s="41"/>
      <c r="G27" s="323" t="s">
        <v>157</v>
      </c>
      <c r="H27" s="324"/>
    </row>
    <row r="28" spans="1:10" ht="15" customHeight="1" x14ac:dyDescent="0.2">
      <c r="B28" s="103" t="s">
        <v>59</v>
      </c>
      <c r="C28" s="104"/>
      <c r="D28" s="104"/>
      <c r="E28" s="104"/>
      <c r="F28" s="105"/>
      <c r="G28" s="350"/>
      <c r="H28" s="351"/>
    </row>
    <row r="29" spans="1:10" ht="15" customHeight="1" x14ac:dyDescent="0.2">
      <c r="B29" s="106" t="s">
        <v>123</v>
      </c>
      <c r="C29" s="114"/>
      <c r="D29" s="114"/>
      <c r="E29" s="114"/>
      <c r="F29" s="115"/>
      <c r="G29" s="314"/>
      <c r="H29" s="315"/>
    </row>
    <row r="30" spans="1:10" ht="15" customHeight="1" x14ac:dyDescent="0.2">
      <c r="B30" s="106" t="s">
        <v>124</v>
      </c>
      <c r="C30" s="114"/>
      <c r="D30" s="114"/>
      <c r="E30" s="114"/>
      <c r="F30" s="115"/>
      <c r="G30" s="314"/>
      <c r="H30" s="315"/>
    </row>
    <row r="31" spans="1:10" ht="15" customHeight="1" thickBot="1" x14ac:dyDescent="0.25">
      <c r="B31" s="339" t="s">
        <v>183</v>
      </c>
      <c r="C31" s="340"/>
      <c r="D31" s="341"/>
      <c r="E31" s="342"/>
      <c r="F31" s="343"/>
      <c r="G31" s="348"/>
      <c r="H31" s="349"/>
    </row>
    <row r="32" spans="1:10" ht="10.5" customHeight="1" thickBot="1" x14ac:dyDescent="0.25">
      <c r="C32" s="36"/>
      <c r="D32" s="36"/>
      <c r="E32" s="36"/>
      <c r="F32" s="36"/>
      <c r="G32" s="48"/>
      <c r="H32" s="116"/>
    </row>
    <row r="33" spans="1:10" ht="16.5" customHeight="1" thickBot="1" x14ac:dyDescent="0.25">
      <c r="C33" s="36"/>
      <c r="D33" s="36"/>
      <c r="E33" s="36"/>
      <c r="F33" s="36"/>
      <c r="G33" s="48"/>
      <c r="H33" s="117">
        <f>SUM(G28:H31)</f>
        <v>0</v>
      </c>
    </row>
    <row r="34" spans="1:10" ht="19.5" customHeight="1" x14ac:dyDescent="0.2">
      <c r="F34" s="20"/>
      <c r="G34" s="21"/>
    </row>
    <row r="35" spans="1:10" s="18" customFormat="1" x14ac:dyDescent="0.2">
      <c r="A35" s="63" t="s">
        <v>41</v>
      </c>
      <c r="B35" s="63" t="s">
        <v>56</v>
      </c>
    </row>
    <row r="36" spans="1:10" ht="8.25" customHeight="1" x14ac:dyDescent="0.2"/>
    <row r="37" spans="1:10" ht="16.5" customHeight="1" x14ac:dyDescent="0.2">
      <c r="B37" s="17" t="s">
        <v>184</v>
      </c>
    </row>
    <row r="38" spans="1:10" ht="8.25" customHeight="1" thickBot="1" x14ac:dyDescent="0.25"/>
    <row r="39" spans="1:10" s="113" customFormat="1" ht="48" customHeight="1" thickBot="1" x14ac:dyDescent="0.25">
      <c r="A39" s="68"/>
      <c r="B39" s="333" t="s">
        <v>4</v>
      </c>
      <c r="C39" s="334"/>
      <c r="D39" s="53" t="s">
        <v>148</v>
      </c>
      <c r="E39" s="52" t="s">
        <v>55</v>
      </c>
      <c r="F39" s="51" t="s">
        <v>149</v>
      </c>
      <c r="G39" s="331" t="s">
        <v>132</v>
      </c>
      <c r="H39" s="332"/>
      <c r="I39" s="51" t="s">
        <v>145</v>
      </c>
      <c r="J39" s="54" t="s">
        <v>147</v>
      </c>
    </row>
    <row r="40" spans="1:10" ht="24.75" customHeight="1" x14ac:dyDescent="0.2">
      <c r="B40" s="335" t="s">
        <v>191</v>
      </c>
      <c r="C40" s="336"/>
      <c r="D40" s="132" t="str">
        <f>IF(F40&gt;0,$F$20/F40,"")</f>
        <v/>
      </c>
      <c r="E40" s="55"/>
      <c r="F40" s="55"/>
      <c r="G40" s="96"/>
      <c r="H40" s="96"/>
      <c r="I40" s="133" t="str">
        <f t="shared" ref="I40:I47" si="2">IF(H40-G40=0,"--",IF(G40=0,"--",IF(H40-G40&lt;&gt;0,H40/G40-1,"--")))</f>
        <v>--</v>
      </c>
      <c r="J40" s="134" t="str">
        <f>IF(OR(H40&lt;=0,F40&lt;=0),"",H40/F40)</f>
        <v/>
      </c>
    </row>
    <row r="41" spans="1:10" ht="20.25" customHeight="1" x14ac:dyDescent="0.2">
      <c r="B41" s="337" t="s">
        <v>134</v>
      </c>
      <c r="C41" s="330"/>
      <c r="D41" s="135" t="str">
        <f>IF(F41&gt;0,$F$20/F41,"")</f>
        <v/>
      </c>
      <c r="E41" s="49"/>
      <c r="F41" s="49"/>
      <c r="G41" s="97"/>
      <c r="H41" s="97"/>
      <c r="I41" s="136" t="str">
        <f t="shared" si="2"/>
        <v>--</v>
      </c>
      <c r="J41" s="129" t="str">
        <f>IF(OR(H41&lt;=0,F41&lt;=0),"",H41/F41)</f>
        <v/>
      </c>
    </row>
    <row r="42" spans="1:10" ht="20.25" customHeight="1" x14ac:dyDescent="0.2">
      <c r="B42" s="329" t="s">
        <v>5</v>
      </c>
      <c r="C42" s="330"/>
      <c r="D42" s="135" t="str">
        <f>IF(F42&gt;0,$F$20/F42,"")</f>
        <v/>
      </c>
      <c r="E42" s="49"/>
      <c r="F42" s="49"/>
      <c r="G42" s="97"/>
      <c r="H42" s="97"/>
      <c r="I42" s="136" t="str">
        <f t="shared" si="2"/>
        <v>--</v>
      </c>
      <c r="J42" s="129" t="str">
        <f>IF(OR(H42&lt;=0,F42&lt;=0),"",H42/F42)</f>
        <v/>
      </c>
    </row>
    <row r="43" spans="1:10" ht="18.75" customHeight="1" x14ac:dyDescent="0.2">
      <c r="B43" s="329" t="s">
        <v>97</v>
      </c>
      <c r="C43" s="330"/>
      <c r="D43" s="137"/>
      <c r="E43" s="137"/>
      <c r="F43" s="137"/>
      <c r="G43" s="99"/>
      <c r="H43" s="99"/>
      <c r="I43" s="136" t="str">
        <f t="shared" si="2"/>
        <v>--</v>
      </c>
      <c r="J43" s="138"/>
    </row>
    <row r="44" spans="1:10" ht="16.5" customHeight="1" x14ac:dyDescent="0.2">
      <c r="B44" s="338" t="s">
        <v>114</v>
      </c>
      <c r="C44" s="328"/>
      <c r="D44" s="137"/>
      <c r="E44" s="137"/>
      <c r="F44" s="137"/>
      <c r="G44" s="99"/>
      <c r="H44" s="99"/>
      <c r="I44" s="136" t="str">
        <f t="shared" si="2"/>
        <v>--</v>
      </c>
      <c r="J44" s="138"/>
    </row>
    <row r="45" spans="1:10" ht="18" customHeight="1" x14ac:dyDescent="0.2">
      <c r="B45" s="327" t="s">
        <v>123</v>
      </c>
      <c r="C45" s="328"/>
      <c r="D45" s="137"/>
      <c r="E45" s="137"/>
      <c r="F45" s="137"/>
      <c r="G45" s="99"/>
      <c r="H45" s="99"/>
      <c r="I45" s="136" t="str">
        <f t="shared" si="2"/>
        <v>--</v>
      </c>
      <c r="J45" s="138"/>
    </row>
    <row r="46" spans="1:10" ht="15.75" customHeight="1" x14ac:dyDescent="0.2">
      <c r="B46" s="327" t="s">
        <v>124</v>
      </c>
      <c r="C46" s="328"/>
      <c r="D46" s="137"/>
      <c r="E46" s="137"/>
      <c r="F46" s="137"/>
      <c r="G46" s="99"/>
      <c r="H46" s="99"/>
      <c r="I46" s="136" t="str">
        <f t="shared" si="2"/>
        <v>--</v>
      </c>
      <c r="J46" s="138"/>
    </row>
    <row r="47" spans="1:10" ht="17.25" customHeight="1" thickBot="1" x14ac:dyDescent="0.25">
      <c r="B47" s="325" t="s">
        <v>183</v>
      </c>
      <c r="C47" s="326"/>
      <c r="D47" s="320"/>
      <c r="E47" s="321"/>
      <c r="F47" s="322"/>
      <c r="G47" s="100"/>
      <c r="H47" s="100"/>
      <c r="I47" s="139" t="str">
        <f t="shared" si="2"/>
        <v>--</v>
      </c>
      <c r="J47" s="140"/>
    </row>
    <row r="48" spans="1:10" ht="9" customHeight="1" thickBot="1" x14ac:dyDescent="0.25"/>
    <row r="49" spans="1:11" ht="20.100000000000001" customHeight="1" thickBot="1" x14ac:dyDescent="0.25">
      <c r="B49" s="17" t="s">
        <v>3</v>
      </c>
      <c r="E49" s="44"/>
      <c r="F49" s="45">
        <f>SUM(F40:F42)</f>
        <v>0</v>
      </c>
      <c r="G49" s="46">
        <f>SUM(G40:G47)</f>
        <v>0</v>
      </c>
      <c r="H49" s="47">
        <f>SUM(H40:H47)</f>
        <v>0</v>
      </c>
    </row>
    <row r="50" spans="1:11" ht="9" customHeight="1" x14ac:dyDescent="0.2">
      <c r="B50" s="17"/>
    </row>
    <row r="51" spans="1:11" ht="12.75" customHeight="1" x14ac:dyDescent="0.2">
      <c r="B51" s="65" t="s">
        <v>118</v>
      </c>
    </row>
    <row r="52" spans="1:11" ht="15.95" customHeight="1" x14ac:dyDescent="0.2">
      <c r="B52" s="101" t="s">
        <v>133</v>
      </c>
      <c r="C52" s="102"/>
      <c r="D52" s="118"/>
      <c r="E52" s="119"/>
      <c r="F52" s="107"/>
    </row>
    <row r="53" spans="1:11" ht="5.25" customHeight="1" x14ac:dyDescent="0.2"/>
    <row r="54" spans="1:11" s="120" customFormat="1" ht="12.75" customHeight="1" x14ac:dyDescent="0.2">
      <c r="A54" s="69"/>
      <c r="B54" s="65" t="s">
        <v>152</v>
      </c>
      <c r="C54" s="56"/>
      <c r="D54" s="56"/>
      <c r="E54" s="56"/>
      <c r="F54" s="56"/>
    </row>
    <row r="55" spans="1:11" s="120" customFormat="1" ht="18.75" customHeight="1" x14ac:dyDescent="0.2">
      <c r="A55" s="69"/>
      <c r="B55" s="64" t="s">
        <v>151</v>
      </c>
      <c r="C55" s="66"/>
      <c r="D55" s="66"/>
      <c r="E55" s="66"/>
      <c r="F55" s="66"/>
      <c r="G55" s="66"/>
      <c r="H55" s="143">
        <f>IF((H66+H65)=0,0,H67/(H66+H65))</f>
        <v>0</v>
      </c>
    </row>
    <row r="56" spans="1:11" ht="15.95" customHeight="1" x14ac:dyDescent="0.2">
      <c r="B56" s="17"/>
      <c r="J56" s="19"/>
      <c r="K56" s="19"/>
    </row>
    <row r="57" spans="1:11" ht="15.95" customHeight="1" x14ac:dyDescent="0.2">
      <c r="B57" s="17"/>
      <c r="J57" s="19"/>
      <c r="K57" s="19"/>
    </row>
    <row r="58" spans="1:11" ht="15.95" customHeight="1" x14ac:dyDescent="0.2">
      <c r="B58" s="17" t="s">
        <v>185</v>
      </c>
      <c r="J58" s="19"/>
      <c r="K58" s="19"/>
    </row>
    <row r="59" spans="1:11" ht="15.95" customHeight="1" thickBot="1" x14ac:dyDescent="0.25">
      <c r="B59" s="17"/>
      <c r="J59" s="19"/>
      <c r="K59" s="19"/>
    </row>
    <row r="60" spans="1:11" ht="15.95" customHeight="1" x14ac:dyDescent="0.2">
      <c r="B60" s="121" t="s">
        <v>162</v>
      </c>
      <c r="C60" s="122"/>
      <c r="D60" s="122"/>
      <c r="E60" s="122"/>
      <c r="F60" s="122"/>
      <c r="G60" s="122"/>
      <c r="H60" s="142"/>
      <c r="J60" s="19"/>
      <c r="K60" s="19"/>
    </row>
    <row r="61" spans="1:11" ht="15.95" customHeight="1" thickBot="1" x14ac:dyDescent="0.25">
      <c r="B61" s="123" t="s">
        <v>163</v>
      </c>
      <c r="C61" s="124" t="s">
        <v>164</v>
      </c>
      <c r="D61" s="124"/>
      <c r="E61" s="124"/>
      <c r="F61" s="124"/>
      <c r="G61" s="124"/>
      <c r="H61" s="125">
        <f>IF(H49&gt;0,0,(H20+H33)*H60)</f>
        <v>0</v>
      </c>
      <c r="J61" s="19"/>
      <c r="K61" s="19"/>
    </row>
    <row r="62" spans="1:11" ht="16.5" customHeight="1" x14ac:dyDescent="0.2"/>
    <row r="63" spans="1:11" s="18" customFormat="1" x14ac:dyDescent="0.2">
      <c r="A63" s="63" t="s">
        <v>8</v>
      </c>
      <c r="B63" s="63" t="s">
        <v>159</v>
      </c>
      <c r="G63" s="16"/>
    </row>
    <row r="64" spans="1:11" ht="9" customHeight="1" thickBot="1" x14ac:dyDescent="0.25"/>
    <row r="65" spans="2:9" ht="18" customHeight="1" x14ac:dyDescent="0.2">
      <c r="B65" s="58" t="s">
        <v>153</v>
      </c>
      <c r="C65" s="22"/>
      <c r="D65" s="22"/>
      <c r="E65" s="22"/>
      <c r="F65" s="22"/>
      <c r="G65" s="22"/>
      <c r="H65" s="260">
        <f>IF(F20=0,0,H20/F20)</f>
        <v>0</v>
      </c>
    </row>
    <row r="66" spans="2:9" ht="18" customHeight="1" x14ac:dyDescent="0.2">
      <c r="B66" s="59" t="s">
        <v>154</v>
      </c>
      <c r="C66" s="23"/>
      <c r="D66" s="23"/>
      <c r="E66" s="23"/>
      <c r="F66" s="23"/>
      <c r="G66" s="23"/>
      <c r="H66" s="141">
        <f>IF(F20=0,0,H33/F20)</f>
        <v>0</v>
      </c>
    </row>
    <row r="67" spans="2:9" ht="18" customHeight="1" x14ac:dyDescent="0.2">
      <c r="B67" s="59" t="s">
        <v>155</v>
      </c>
      <c r="C67" s="23"/>
      <c r="D67" s="23"/>
      <c r="E67" s="23"/>
      <c r="F67" s="23"/>
      <c r="G67" s="57"/>
      <c r="H67" s="141">
        <f>IF(H68&gt;0,0,IF(F20=0,0,H49/F20))</f>
        <v>0</v>
      </c>
      <c r="I67" s="19"/>
    </row>
    <row r="68" spans="2:9" ht="18" customHeight="1" thickBot="1" x14ac:dyDescent="0.25">
      <c r="B68" s="261" t="s">
        <v>156</v>
      </c>
      <c r="C68" s="262"/>
      <c r="D68" s="262"/>
      <c r="E68" s="263"/>
      <c r="F68" s="263"/>
      <c r="G68" s="263"/>
      <c r="H68" s="264">
        <f>IF(F20=0,0,H61/F20)</f>
        <v>0</v>
      </c>
    </row>
    <row r="69" spans="2:9" s="17" customFormat="1" ht="18" customHeight="1" thickBot="1" x14ac:dyDescent="0.25">
      <c r="B69" s="60" t="s">
        <v>158</v>
      </c>
      <c r="C69" s="61"/>
      <c r="D69" s="61"/>
      <c r="E69" s="61"/>
      <c r="F69" s="61"/>
      <c r="G69" s="61"/>
      <c r="H69" s="62">
        <f>SUM(H65:H68)</f>
        <v>0</v>
      </c>
    </row>
    <row r="71" spans="2:9" ht="9" customHeight="1" x14ac:dyDescent="0.2">
      <c r="G71" s="18"/>
    </row>
    <row r="72" spans="2:9" x14ac:dyDescent="0.2">
      <c r="G72" s="18"/>
    </row>
    <row r="73" spans="2:9" x14ac:dyDescent="0.2">
      <c r="G73" s="18"/>
    </row>
    <row r="74" spans="2:9" x14ac:dyDescent="0.2">
      <c r="G74" s="18"/>
    </row>
    <row r="75" spans="2:9" x14ac:dyDescent="0.2">
      <c r="G75" s="18"/>
    </row>
    <row r="76" spans="2:9" x14ac:dyDescent="0.2">
      <c r="G76" s="18"/>
    </row>
    <row r="77" spans="2:9" x14ac:dyDescent="0.2">
      <c r="G77" s="18"/>
    </row>
    <row r="78" spans="2:9" x14ac:dyDescent="0.2">
      <c r="G78" s="18"/>
    </row>
    <row r="79" spans="2:9" x14ac:dyDescent="0.2">
      <c r="G79" s="18"/>
    </row>
    <row r="80" spans="2:9"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1:7" x14ac:dyDescent="0.2">
      <c r="G97" s="18"/>
    </row>
    <row r="98" spans="1:7" x14ac:dyDescent="0.2">
      <c r="G98" s="18"/>
    </row>
    <row r="99" spans="1:7" x14ac:dyDescent="0.2">
      <c r="G99" s="18"/>
    </row>
    <row r="100" spans="1:7" x14ac:dyDescent="0.2">
      <c r="G100" s="18"/>
    </row>
    <row r="101" spans="1:7" x14ac:dyDescent="0.2">
      <c r="G101" s="18"/>
    </row>
    <row r="102" spans="1:7" x14ac:dyDescent="0.2">
      <c r="G102" s="18"/>
    </row>
    <row r="103" spans="1:7" x14ac:dyDescent="0.2">
      <c r="G103" s="18"/>
    </row>
    <row r="104" spans="1:7" x14ac:dyDescent="0.2">
      <c r="G104" s="18"/>
    </row>
    <row r="105" spans="1:7" x14ac:dyDescent="0.2">
      <c r="G105" s="18"/>
    </row>
    <row r="106" spans="1:7" x14ac:dyDescent="0.2">
      <c r="G106" s="18"/>
    </row>
    <row r="107" spans="1:7" x14ac:dyDescent="0.2">
      <c r="A107" s="256" t="s">
        <v>194</v>
      </c>
      <c r="G107" s="18"/>
    </row>
    <row r="108" spans="1:7" x14ac:dyDescent="0.2">
      <c r="G108" s="18"/>
    </row>
    <row r="109" spans="1:7" x14ac:dyDescent="0.2">
      <c r="G109" s="18"/>
    </row>
    <row r="110" spans="1:7" x14ac:dyDescent="0.2">
      <c r="G110" s="18"/>
    </row>
    <row r="111" spans="1:7" x14ac:dyDescent="0.2">
      <c r="G111" s="18"/>
    </row>
    <row r="112" spans="1: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x14ac:dyDescent="0.2">
      <c r="G143" s="18"/>
    </row>
    <row r="144" spans="7:7" x14ac:dyDescent="0.2">
      <c r="G144" s="18"/>
    </row>
    <row r="145" spans="7:7" x14ac:dyDescent="0.2">
      <c r="G145" s="18"/>
    </row>
    <row r="146" spans="7:7" x14ac:dyDescent="0.2">
      <c r="G146" s="18"/>
    </row>
    <row r="147" spans="7:7" x14ac:dyDescent="0.2">
      <c r="G147" s="18"/>
    </row>
    <row r="148" spans="7:7" x14ac:dyDescent="0.2">
      <c r="G148" s="18"/>
    </row>
    <row r="149" spans="7:7" x14ac:dyDescent="0.2">
      <c r="G149" s="18"/>
    </row>
    <row r="150" spans="7:7" x14ac:dyDescent="0.2">
      <c r="G150" s="18"/>
    </row>
    <row r="151" spans="7:7" x14ac:dyDescent="0.2">
      <c r="G151" s="18"/>
    </row>
    <row r="152" spans="7:7" x14ac:dyDescent="0.2">
      <c r="G152" s="18"/>
    </row>
    <row r="153" spans="7:7" x14ac:dyDescent="0.2">
      <c r="G153" s="18"/>
    </row>
    <row r="154" spans="7:7" x14ac:dyDescent="0.2">
      <c r="G154" s="18"/>
    </row>
    <row r="155" spans="7:7" x14ac:dyDescent="0.2">
      <c r="G155" s="18"/>
    </row>
    <row r="156" spans="7:7" x14ac:dyDescent="0.2">
      <c r="G156" s="18"/>
    </row>
    <row r="157" spans="7:7" x14ac:dyDescent="0.2">
      <c r="G157" s="18"/>
    </row>
    <row r="158" spans="7:7" x14ac:dyDescent="0.2">
      <c r="G158" s="18"/>
    </row>
    <row r="159" spans="7:7" x14ac:dyDescent="0.2">
      <c r="G159" s="18"/>
    </row>
    <row r="160" spans="7: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173" spans="7:7" x14ac:dyDescent="0.2">
      <c r="G173" s="18"/>
    </row>
    <row r="174" spans="7:7" x14ac:dyDescent="0.2">
      <c r="G174" s="18"/>
    </row>
    <row r="175" spans="7:7" x14ac:dyDescent="0.2">
      <c r="G175" s="18"/>
    </row>
    <row r="176" spans="7:7" x14ac:dyDescent="0.2">
      <c r="G176" s="18"/>
    </row>
    <row r="177" spans="7:7" x14ac:dyDescent="0.2">
      <c r="G177" s="18"/>
    </row>
    <row r="178" spans="7:7" x14ac:dyDescent="0.2">
      <c r="G178" s="18"/>
    </row>
    <row r="179" spans="7:7" x14ac:dyDescent="0.2">
      <c r="G179" s="18"/>
    </row>
    <row r="180" spans="7:7" x14ac:dyDescent="0.2">
      <c r="G180" s="18"/>
    </row>
    <row r="181" spans="7:7" x14ac:dyDescent="0.2">
      <c r="G181" s="18"/>
    </row>
    <row r="182" spans="7:7" x14ac:dyDescent="0.2">
      <c r="G182" s="18"/>
    </row>
    <row r="183" spans="7:7" x14ac:dyDescent="0.2">
      <c r="G183" s="18"/>
    </row>
    <row r="184" spans="7:7" x14ac:dyDescent="0.2">
      <c r="G184" s="18"/>
    </row>
    <row r="185" spans="7:7" x14ac:dyDescent="0.2">
      <c r="G185" s="18"/>
    </row>
    <row r="186" spans="7:7" x14ac:dyDescent="0.2">
      <c r="G186" s="18"/>
    </row>
    <row r="187" spans="7:7" x14ac:dyDescent="0.2">
      <c r="G187" s="18"/>
    </row>
    <row r="188" spans="7:7" x14ac:dyDescent="0.2">
      <c r="G188" s="18"/>
    </row>
    <row r="189" spans="7:7" x14ac:dyDescent="0.2">
      <c r="G189" s="18"/>
    </row>
    <row r="190" spans="7:7" x14ac:dyDescent="0.2">
      <c r="G190" s="18"/>
    </row>
    <row r="191" spans="7:7" x14ac:dyDescent="0.2">
      <c r="G191" s="18"/>
    </row>
    <row r="192" spans="7:7" x14ac:dyDescent="0.2">
      <c r="G192" s="18"/>
    </row>
    <row r="193" spans="7:7" x14ac:dyDescent="0.2">
      <c r="G193" s="18"/>
    </row>
    <row r="194" spans="7:7" x14ac:dyDescent="0.2">
      <c r="G194" s="18"/>
    </row>
    <row r="195" spans="7:7" x14ac:dyDescent="0.2">
      <c r="G195" s="18"/>
    </row>
    <row r="196" spans="7:7" x14ac:dyDescent="0.2">
      <c r="G196" s="18"/>
    </row>
    <row r="197" spans="7:7" x14ac:dyDescent="0.2">
      <c r="G197" s="18"/>
    </row>
    <row r="198" spans="7:7" x14ac:dyDescent="0.2">
      <c r="G198" s="18"/>
    </row>
    <row r="199" spans="7:7" x14ac:dyDescent="0.2">
      <c r="G199" s="18"/>
    </row>
    <row r="200" spans="7:7" x14ac:dyDescent="0.2">
      <c r="G200" s="18"/>
    </row>
    <row r="201" spans="7:7" x14ac:dyDescent="0.2">
      <c r="G201" s="18"/>
    </row>
    <row r="202" spans="7:7" x14ac:dyDescent="0.2">
      <c r="G202" s="18"/>
    </row>
    <row r="203" spans="7:7" x14ac:dyDescent="0.2">
      <c r="G203" s="18"/>
    </row>
    <row r="204" spans="7:7" x14ac:dyDescent="0.2">
      <c r="G204" s="18"/>
    </row>
    <row r="205" spans="7:7" x14ac:dyDescent="0.2">
      <c r="G205" s="18"/>
    </row>
    <row r="206" spans="7:7" x14ac:dyDescent="0.2">
      <c r="G206" s="18"/>
    </row>
    <row r="207" spans="7:7" x14ac:dyDescent="0.2">
      <c r="G207" s="18"/>
    </row>
    <row r="208" spans="7:7" x14ac:dyDescent="0.2">
      <c r="G208" s="18"/>
    </row>
    <row r="209" spans="7:7" x14ac:dyDescent="0.2">
      <c r="G209" s="18"/>
    </row>
    <row r="210" spans="7:7" x14ac:dyDescent="0.2">
      <c r="G210" s="18"/>
    </row>
    <row r="211" spans="7:7" x14ac:dyDescent="0.2">
      <c r="G211" s="18"/>
    </row>
    <row r="212" spans="7:7" x14ac:dyDescent="0.2">
      <c r="G212" s="18"/>
    </row>
    <row r="213" spans="7:7" x14ac:dyDescent="0.2">
      <c r="G213" s="18"/>
    </row>
    <row r="214" spans="7:7" x14ac:dyDescent="0.2">
      <c r="G214" s="18"/>
    </row>
    <row r="215" spans="7:7" x14ac:dyDescent="0.2">
      <c r="G215" s="18"/>
    </row>
    <row r="216" spans="7:7" x14ac:dyDescent="0.2">
      <c r="G216" s="18"/>
    </row>
    <row r="217" spans="7:7" x14ac:dyDescent="0.2">
      <c r="G217" s="18"/>
    </row>
    <row r="218" spans="7:7" x14ac:dyDescent="0.2">
      <c r="G218" s="18"/>
    </row>
    <row r="219" spans="7:7" x14ac:dyDescent="0.2">
      <c r="G219" s="18"/>
    </row>
    <row r="220" spans="7:7" x14ac:dyDescent="0.2">
      <c r="G220" s="18"/>
    </row>
  </sheetData>
  <sheetProtection selectLockedCells="1"/>
  <mergeCells count="32">
    <mergeCell ref="A3:G3"/>
    <mergeCell ref="C5:G5"/>
    <mergeCell ref="C7:G7"/>
    <mergeCell ref="G31:H31"/>
    <mergeCell ref="G28:H28"/>
    <mergeCell ref="G12:H12"/>
    <mergeCell ref="B18:C18"/>
    <mergeCell ref="A13:A18"/>
    <mergeCell ref="H9:I9"/>
    <mergeCell ref="H10:I10"/>
    <mergeCell ref="B43:C43"/>
    <mergeCell ref="G30:H30"/>
    <mergeCell ref="B45:C45"/>
    <mergeCell ref="B44:C44"/>
    <mergeCell ref="B31:C31"/>
    <mergeCell ref="D31:F31"/>
    <mergeCell ref="D47:F47"/>
    <mergeCell ref="B14:C14"/>
    <mergeCell ref="G27:H27"/>
    <mergeCell ref="B47:C47"/>
    <mergeCell ref="B46:C46"/>
    <mergeCell ref="B42:C42"/>
    <mergeCell ref="G39:H39"/>
    <mergeCell ref="B39:C39"/>
    <mergeCell ref="B40:C40"/>
    <mergeCell ref="B41:C41"/>
    <mergeCell ref="B16:C16"/>
    <mergeCell ref="B17:C17"/>
    <mergeCell ref="G29:H29"/>
    <mergeCell ref="B12:C12"/>
    <mergeCell ref="B13:C13"/>
    <mergeCell ref="B15:C15"/>
  </mergeCells>
  <phoneticPr fontId="2" type="noConversion"/>
  <pageMargins left="0.43307086614173229" right="0.35433070866141736" top="0.62992125984251968" bottom="0.55118110236220474" header="0.27559055118110237" footer="0.23622047244094491"/>
  <pageSetup paperSize="9" scale="69" orientation="portrait" r:id="rId1"/>
  <headerFooter alignWithMargins="0">
    <oddFooter>&amp;C&amp;8Seite 1 - Personalkosten -&amp;R&amp;8&amp;D</oddFooter>
  </headerFooter>
  <cellWatches>
    <cellWatch r="C5"/>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showGridLines="0" tabSelected="1" zoomScaleNormal="100" zoomScaleSheetLayoutView="100" workbookViewId="0">
      <selection activeCell="G53" sqref="G53"/>
    </sheetView>
  </sheetViews>
  <sheetFormatPr baseColWidth="10" defaultRowHeight="12.75" x14ac:dyDescent="0.2"/>
  <cols>
    <col min="1" max="1" width="4.28515625" style="16" customWidth="1"/>
    <col min="2" max="2" width="67.140625" style="16" customWidth="1"/>
    <col min="3" max="3" width="16.28515625" style="16" customWidth="1"/>
    <col min="4" max="4" width="14.85546875" style="16" customWidth="1"/>
    <col min="5" max="5" width="6.42578125" style="16" customWidth="1"/>
    <col min="6" max="6" width="18.140625" style="16" customWidth="1"/>
    <col min="7" max="16384" width="11.42578125" style="16"/>
  </cols>
  <sheetData>
    <row r="1" spans="1:4" s="17" customFormat="1" x14ac:dyDescent="0.2">
      <c r="A1" s="17" t="s">
        <v>122</v>
      </c>
    </row>
    <row r="2" spans="1:4" ht="26.25" customHeight="1" x14ac:dyDescent="0.2">
      <c r="A2" s="344" t="s">
        <v>80</v>
      </c>
      <c r="B2" s="344"/>
      <c r="C2" s="344"/>
      <c r="D2" s="344"/>
    </row>
    <row r="4" spans="1:4" ht="19.5" customHeight="1" x14ac:dyDescent="0.2">
      <c r="A4" s="360" t="s">
        <v>186</v>
      </c>
      <c r="B4" s="360"/>
    </row>
    <row r="6" spans="1:4" s="18" customFormat="1" x14ac:dyDescent="0.2">
      <c r="B6" s="63" t="s">
        <v>187</v>
      </c>
    </row>
    <row r="7" spans="1:4" s="144" customFormat="1" ht="24" customHeight="1" x14ac:dyDescent="0.2">
      <c r="B7" s="357" t="s">
        <v>22</v>
      </c>
      <c r="C7" s="357"/>
      <c r="D7" s="357"/>
    </row>
    <row r="8" spans="1:4" s="18" customFormat="1" ht="13.5" thickBot="1" x14ac:dyDescent="0.25">
      <c r="B8" s="145"/>
      <c r="C8" s="145" t="s">
        <v>33</v>
      </c>
      <c r="D8" s="146" t="s">
        <v>32</v>
      </c>
    </row>
    <row r="9" spans="1:4" s="113" customFormat="1" ht="15" customHeight="1" x14ac:dyDescent="0.2">
      <c r="B9" s="147" t="s">
        <v>31</v>
      </c>
      <c r="C9" s="122"/>
      <c r="D9" s="30"/>
    </row>
    <row r="10" spans="1:4" s="113" customFormat="1" ht="15" customHeight="1" x14ac:dyDescent="0.2">
      <c r="B10" s="148" t="s">
        <v>79</v>
      </c>
      <c r="C10" s="149"/>
      <c r="D10" s="31"/>
    </row>
    <row r="11" spans="1:4" s="113" customFormat="1" ht="15" customHeight="1" x14ac:dyDescent="0.2">
      <c r="B11" s="150" t="s">
        <v>137</v>
      </c>
      <c r="C11" s="149"/>
      <c r="D11" s="31"/>
    </row>
    <row r="12" spans="1:4" s="113" customFormat="1" ht="25.5" x14ac:dyDescent="0.2">
      <c r="B12" s="151" t="s">
        <v>98</v>
      </c>
      <c r="C12" s="152"/>
      <c r="D12" s="31"/>
    </row>
    <row r="13" spans="1:4" s="113" customFormat="1" ht="15" customHeight="1" x14ac:dyDescent="0.2">
      <c r="B13" s="151" t="s">
        <v>99</v>
      </c>
      <c r="C13" s="32"/>
      <c r="D13" s="31"/>
    </row>
    <row r="14" spans="1:4" s="113" customFormat="1" x14ac:dyDescent="0.2">
      <c r="B14" s="151" t="s">
        <v>100</v>
      </c>
      <c r="C14" s="33"/>
      <c r="D14" s="31"/>
    </row>
    <row r="15" spans="1:4" s="113" customFormat="1" ht="15" customHeight="1" x14ac:dyDescent="0.2">
      <c r="B15" s="148" t="s">
        <v>48</v>
      </c>
      <c r="C15" s="149"/>
      <c r="D15" s="31"/>
    </row>
    <row r="16" spans="1:4" s="113" customFormat="1" ht="6" customHeight="1" x14ac:dyDescent="0.2">
      <c r="B16" s="148"/>
      <c r="C16" s="149"/>
      <c r="D16" s="153"/>
    </row>
    <row r="17" spans="2:6" s="113" customFormat="1" ht="15" customHeight="1" thickBot="1" x14ac:dyDescent="0.25">
      <c r="B17" s="154" t="s">
        <v>12</v>
      </c>
      <c r="C17" s="155"/>
      <c r="D17" s="156">
        <f>SUM(D9:D15)</f>
        <v>0</v>
      </c>
    </row>
    <row r="18" spans="2:6" s="113" customFormat="1" ht="15" customHeight="1" x14ac:dyDescent="0.2">
      <c r="B18" s="157"/>
      <c r="C18" s="157"/>
      <c r="D18" s="158"/>
    </row>
    <row r="19" spans="2:6" ht="18" customHeight="1" x14ac:dyDescent="0.2"/>
    <row r="20" spans="2:6" s="18" customFormat="1" x14ac:dyDescent="0.2">
      <c r="B20" s="63" t="s">
        <v>188</v>
      </c>
    </row>
    <row r="21" spans="2:6" s="18" customFormat="1" x14ac:dyDescent="0.2">
      <c r="B21" s="357" t="s">
        <v>111</v>
      </c>
      <c r="C21" s="357"/>
      <c r="D21" s="357"/>
    </row>
    <row r="22" spans="2:6" s="18" customFormat="1" ht="13.5" thickBot="1" x14ac:dyDescent="0.25">
      <c r="C22" s="146" t="s">
        <v>34</v>
      </c>
      <c r="D22" s="146" t="s">
        <v>32</v>
      </c>
    </row>
    <row r="23" spans="2:6" s="113" customFormat="1" ht="25.5" x14ac:dyDescent="0.2">
      <c r="B23" s="159" t="s">
        <v>57</v>
      </c>
      <c r="C23" s="34">
        <v>0</v>
      </c>
      <c r="D23" s="160"/>
      <c r="F23" s="161" t="s">
        <v>161</v>
      </c>
    </row>
    <row r="24" spans="2:6" s="113" customFormat="1" ht="15" customHeight="1" thickBot="1" x14ac:dyDescent="0.25">
      <c r="B24" s="162" t="s">
        <v>14</v>
      </c>
      <c r="C24" s="358" t="s">
        <v>36</v>
      </c>
      <c r="D24" s="35"/>
      <c r="F24" s="163">
        <f>'4-AZ Verteilung'!C35</f>
        <v>0</v>
      </c>
    </row>
    <row r="25" spans="2:6" s="113" customFormat="1" ht="15" customHeight="1" x14ac:dyDescent="0.2">
      <c r="B25" s="148" t="s">
        <v>15</v>
      </c>
      <c r="C25" s="359"/>
      <c r="D25" s="31"/>
      <c r="F25" s="16"/>
    </row>
    <row r="26" spans="2:6" s="113" customFormat="1" ht="15" customHeight="1" x14ac:dyDescent="0.2">
      <c r="B26" s="148" t="s">
        <v>112</v>
      </c>
      <c r="C26" s="359"/>
      <c r="D26" s="31"/>
      <c r="F26" s="16"/>
    </row>
    <row r="27" spans="2:6" s="113" customFormat="1" ht="15" customHeight="1" x14ac:dyDescent="0.2">
      <c r="B27" s="148" t="s">
        <v>37</v>
      </c>
      <c r="C27" s="359"/>
      <c r="D27" s="31"/>
      <c r="F27" s="16"/>
    </row>
    <row r="28" spans="2:6" s="113" customFormat="1" ht="6" customHeight="1" x14ac:dyDescent="0.2">
      <c r="B28" s="148"/>
      <c r="C28" s="149"/>
      <c r="D28" s="153"/>
      <c r="F28" s="16"/>
    </row>
    <row r="29" spans="2:6" s="113" customFormat="1" ht="15" customHeight="1" thickBot="1" x14ac:dyDescent="0.25">
      <c r="B29" s="154" t="s">
        <v>13</v>
      </c>
      <c r="C29" s="155"/>
      <c r="D29" s="156">
        <f>IF(C23&gt;0,C23*0.3,SUM(D24:D27))</f>
        <v>0</v>
      </c>
      <c r="F29" s="16"/>
    </row>
    <row r="30" spans="2:6" s="166" customFormat="1" ht="15" customHeight="1" x14ac:dyDescent="0.2">
      <c r="B30" s="164" t="s">
        <v>35</v>
      </c>
      <c r="C30" s="165">
        <f>C23*0.3</f>
        <v>0</v>
      </c>
    </row>
    <row r="31" spans="2:6" s="113" customFormat="1" ht="15" customHeight="1" x14ac:dyDescent="0.2">
      <c r="B31" s="157"/>
      <c r="C31" s="157"/>
      <c r="D31" s="158"/>
    </row>
    <row r="32" spans="2:6" ht="24.95" customHeight="1" x14ac:dyDescent="0.2">
      <c r="D32" s="19"/>
    </row>
    <row r="33" spans="2:4" s="18" customFormat="1" x14ac:dyDescent="0.2">
      <c r="B33" s="63" t="s">
        <v>189</v>
      </c>
      <c r="D33" s="167"/>
    </row>
    <row r="34" spans="2:4" s="18" customFormat="1" ht="12" customHeight="1" thickBot="1" x14ac:dyDescent="0.25">
      <c r="D34" s="146" t="s">
        <v>32</v>
      </c>
    </row>
    <row r="35" spans="2:4" s="113" customFormat="1" ht="15" customHeight="1" x14ac:dyDescent="0.2">
      <c r="B35" s="168" t="s">
        <v>17</v>
      </c>
      <c r="C35" s="122"/>
      <c r="D35" s="30"/>
    </row>
    <row r="36" spans="2:4" s="113" customFormat="1" ht="15" customHeight="1" x14ac:dyDescent="0.2">
      <c r="B36" s="148" t="s">
        <v>18</v>
      </c>
      <c r="C36" s="149"/>
      <c r="D36" s="31"/>
    </row>
    <row r="37" spans="2:4" s="113" customFormat="1" ht="15" customHeight="1" x14ac:dyDescent="0.2">
      <c r="B37" s="148" t="s">
        <v>19</v>
      </c>
      <c r="C37" s="149"/>
      <c r="D37" s="31"/>
    </row>
    <row r="38" spans="2:4" s="113" customFormat="1" ht="15" customHeight="1" x14ac:dyDescent="0.2">
      <c r="B38" s="148" t="s">
        <v>20</v>
      </c>
      <c r="C38" s="149"/>
      <c r="D38" s="31"/>
    </row>
    <row r="39" spans="2:4" s="113" customFormat="1" ht="15" customHeight="1" x14ac:dyDescent="0.2">
      <c r="B39" s="148" t="s">
        <v>21</v>
      </c>
      <c r="C39" s="149"/>
      <c r="D39" s="31"/>
    </row>
    <row r="40" spans="2:4" s="113" customFormat="1" ht="15" customHeight="1" x14ac:dyDescent="0.2">
      <c r="B40" s="148" t="s">
        <v>49</v>
      </c>
      <c r="C40" s="149"/>
      <c r="D40" s="31"/>
    </row>
    <row r="41" spans="2:4" s="113" customFormat="1" ht="15" customHeight="1" x14ac:dyDescent="0.2">
      <c r="B41" s="148" t="s">
        <v>50</v>
      </c>
      <c r="C41" s="149"/>
      <c r="D41" s="31"/>
    </row>
    <row r="42" spans="2:4" s="113" customFormat="1" ht="15" customHeight="1" x14ac:dyDescent="0.2">
      <c r="B42" s="148" t="s">
        <v>121</v>
      </c>
      <c r="C42" s="149"/>
      <c r="D42" s="31"/>
    </row>
    <row r="43" spans="2:4" s="113" customFormat="1" ht="27.75" customHeight="1" x14ac:dyDescent="0.2">
      <c r="B43" s="148"/>
      <c r="C43" s="149"/>
      <c r="D43" s="153"/>
    </row>
    <row r="44" spans="2:4" s="113" customFormat="1" ht="15" customHeight="1" thickBot="1" x14ac:dyDescent="0.25">
      <c r="B44" s="154" t="s">
        <v>16</v>
      </c>
      <c r="C44" s="155"/>
      <c r="D44" s="156">
        <f>SUM(D35:D42)</f>
        <v>0</v>
      </c>
    </row>
    <row r="45" spans="2:4" s="113" customFormat="1" ht="15" customHeight="1" x14ac:dyDescent="0.2">
      <c r="B45" s="157"/>
      <c r="C45" s="157"/>
      <c r="D45" s="158"/>
    </row>
    <row r="46" spans="2:4" ht="25.5" customHeight="1" x14ac:dyDescent="0.2">
      <c r="D46" s="19"/>
    </row>
    <row r="47" spans="2:4" s="18" customFormat="1" x14ac:dyDescent="0.2">
      <c r="B47" s="169" t="s">
        <v>190</v>
      </c>
      <c r="D47" s="19"/>
    </row>
    <row r="48" spans="2:4" s="18" customFormat="1" ht="12.75" customHeight="1" thickBot="1" x14ac:dyDescent="0.25">
      <c r="D48" s="146"/>
    </row>
    <row r="49" spans="1:4" s="113" customFormat="1" ht="15" customHeight="1" x14ac:dyDescent="0.2">
      <c r="B49" s="168" t="s">
        <v>95</v>
      </c>
      <c r="C49" s="122"/>
      <c r="D49" s="272">
        <f>IF(D58&gt;0,"pauschal",D17)</f>
        <v>0</v>
      </c>
    </row>
    <row r="50" spans="1:4" s="113" customFormat="1" ht="15" customHeight="1" x14ac:dyDescent="0.2">
      <c r="B50" s="148" t="s">
        <v>102</v>
      </c>
      <c r="C50" s="149"/>
      <c r="D50" s="273">
        <f>IF(D58&gt;0,"pauschal",D29)</f>
        <v>0</v>
      </c>
    </row>
    <row r="51" spans="1:4" s="113" customFormat="1" ht="15" customHeight="1" x14ac:dyDescent="0.2">
      <c r="B51" s="170" t="s">
        <v>96</v>
      </c>
      <c r="C51" s="149"/>
      <c r="D51" s="274">
        <f>IF(D58&gt;0,"pauschal",D44)</f>
        <v>0</v>
      </c>
    </row>
    <row r="52" spans="1:4" s="113" customFormat="1" ht="15" customHeight="1" thickBot="1" x14ac:dyDescent="0.25">
      <c r="B52" s="281" t="s">
        <v>221</v>
      </c>
      <c r="C52" s="282"/>
      <c r="D52" s="283">
        <f>SUM(D49:D51)</f>
        <v>0</v>
      </c>
    </row>
    <row r="53" spans="1:4" s="113" customFormat="1" ht="15" customHeight="1" thickBot="1" x14ac:dyDescent="0.25">
      <c r="B53" s="284" t="s">
        <v>222</v>
      </c>
      <c r="C53" s="285"/>
      <c r="D53" s="286" t="e">
        <f>D52/'1-Personalk.'!F20</f>
        <v>#DIV/0!</v>
      </c>
    </row>
    <row r="54" spans="1:4" ht="16.5" customHeight="1" thickBot="1" x14ac:dyDescent="0.25">
      <c r="B54" s="171" t="s">
        <v>136</v>
      </c>
      <c r="C54" s="172"/>
      <c r="D54" s="287" t="e">
        <f>IF(D53&gt;0,D53/'1-Personalk.'!H69,0)</f>
        <v>#DIV/0!</v>
      </c>
    </row>
    <row r="55" spans="1:4" s="18" customFormat="1" x14ac:dyDescent="0.2">
      <c r="B55" s="16"/>
      <c r="C55" s="16"/>
      <c r="D55" s="19"/>
    </row>
    <row r="56" spans="1:4" ht="12" customHeight="1" x14ac:dyDescent="0.2">
      <c r="A56" s="17" t="s">
        <v>225</v>
      </c>
      <c r="B56" s="63"/>
      <c r="C56" s="18"/>
      <c r="D56" s="167"/>
    </row>
    <row r="57" spans="1:4" ht="15.75" customHeight="1" thickBot="1" x14ac:dyDescent="0.25">
      <c r="D57" s="146"/>
    </row>
    <row r="58" spans="1:4" ht="18" customHeight="1" x14ac:dyDescent="0.2">
      <c r="B58" s="121" t="s">
        <v>220</v>
      </c>
      <c r="C58" s="122"/>
      <c r="D58" s="70"/>
    </row>
    <row r="59" spans="1:4" ht="23.25" customHeight="1" thickBot="1" x14ac:dyDescent="0.25">
      <c r="B59" s="123" t="s">
        <v>226</v>
      </c>
      <c r="C59" s="124"/>
      <c r="D59" s="173">
        <f>D58*'1-Personalk.'!H69</f>
        <v>0</v>
      </c>
    </row>
    <row r="60" spans="1:4" x14ac:dyDescent="0.2">
      <c r="D60" s="19"/>
    </row>
    <row r="107" spans="1:1" x14ac:dyDescent="0.2">
      <c r="A107" s="257" t="s">
        <v>194</v>
      </c>
    </row>
  </sheetData>
  <sheetProtection selectLockedCells="1"/>
  <mergeCells count="5">
    <mergeCell ref="B7:D7"/>
    <mergeCell ref="A2:D2"/>
    <mergeCell ref="B21:D21"/>
    <mergeCell ref="C24:C27"/>
    <mergeCell ref="A4:B4"/>
  </mergeCells>
  <phoneticPr fontId="2" type="noConversion"/>
  <pageMargins left="0.51181102362204722" right="0.43307086614173229" top="0.62992125984251968" bottom="0.6692913385826772" header="0.27559055118110237" footer="0.27559055118110237"/>
  <pageSetup paperSize="9" scale="83" orientation="portrait" r:id="rId1"/>
  <headerFooter alignWithMargins="0">
    <oddHeader>&amp;CBerechnungsbogen zur Ermittlung ambulanter Fachleistungsstundenentgelte</oddHeader>
    <oddFooter>&amp;C&amp;8Seite 2 - Sachkosten -&amp;R&amp;8&amp;D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showGridLines="0" zoomScaleNormal="100" zoomScaleSheetLayoutView="100" workbookViewId="0">
      <selection activeCell="F10" sqref="F10"/>
    </sheetView>
  </sheetViews>
  <sheetFormatPr baseColWidth="10" defaultRowHeight="12.75" x14ac:dyDescent="0.2"/>
  <cols>
    <col min="1" max="1" width="9.7109375" style="16" customWidth="1"/>
    <col min="2" max="2" width="28.28515625" style="16" customWidth="1"/>
    <col min="3" max="3" width="10.7109375" style="16" customWidth="1"/>
    <col min="4" max="4" width="16" style="16" customWidth="1"/>
    <col min="5" max="5" width="15.28515625" style="16" bestFit="1" customWidth="1"/>
    <col min="6" max="6" width="17.28515625" style="16" bestFit="1" customWidth="1"/>
    <col min="7" max="7" width="3.5703125" style="16" customWidth="1"/>
    <col min="8" max="8" width="18.85546875" style="16" customWidth="1"/>
    <col min="9" max="16384" width="11.42578125" style="16"/>
  </cols>
  <sheetData>
    <row r="1" spans="1:6" x14ac:dyDescent="0.2">
      <c r="A1" s="174" t="s">
        <v>165</v>
      </c>
    </row>
    <row r="2" spans="1:6" ht="9" customHeight="1" x14ac:dyDescent="0.2"/>
    <row r="3" spans="1:6" s="176" customFormat="1" ht="13.5" customHeight="1" thickBot="1" x14ac:dyDescent="0.25">
      <c r="A3" s="175"/>
      <c r="F3" s="16"/>
    </row>
    <row r="4" spans="1:6" s="175" customFormat="1" ht="13.5" customHeight="1" x14ac:dyDescent="0.2">
      <c r="A4" s="177" t="s">
        <v>39</v>
      </c>
      <c r="B4" s="374"/>
      <c r="C4" s="375"/>
      <c r="D4" s="376"/>
      <c r="E4" s="178"/>
      <c r="F4" s="179"/>
    </row>
    <row r="5" spans="1:6" s="113" customFormat="1" ht="20.100000000000001" customHeight="1" x14ac:dyDescent="0.2">
      <c r="A5" s="180" t="s">
        <v>1</v>
      </c>
      <c r="B5" s="377" t="s">
        <v>217</v>
      </c>
      <c r="C5" s="365"/>
      <c r="D5" s="365"/>
      <c r="E5" s="181"/>
      <c r="F5" s="182">
        <f>'1-Personalk.'!H65</f>
        <v>0</v>
      </c>
    </row>
    <row r="6" spans="1:6" s="113" customFormat="1" ht="20.100000000000001" customHeight="1" x14ac:dyDescent="0.2">
      <c r="A6" s="180" t="s">
        <v>40</v>
      </c>
      <c r="B6" s="365" t="s">
        <v>60</v>
      </c>
      <c r="C6" s="365"/>
      <c r="D6" s="365"/>
      <c r="E6" s="181"/>
      <c r="F6" s="182">
        <f>'1-Personalk.'!H66</f>
        <v>0</v>
      </c>
    </row>
    <row r="7" spans="1:6" s="113" customFormat="1" ht="20.100000000000001" customHeight="1" x14ac:dyDescent="0.2">
      <c r="A7" s="180" t="s">
        <v>41</v>
      </c>
      <c r="B7" s="365" t="s">
        <v>61</v>
      </c>
      <c r="C7" s="365"/>
      <c r="D7" s="365"/>
      <c r="E7" s="181"/>
      <c r="F7" s="182">
        <f>'1-Personalk.'!H67+'1-Personalk.'!H68</f>
        <v>0</v>
      </c>
    </row>
    <row r="8" spans="1:6" s="113" customFormat="1" ht="20.100000000000001" customHeight="1" x14ac:dyDescent="0.2">
      <c r="A8" s="183" t="s">
        <v>8</v>
      </c>
      <c r="B8" s="378" t="s">
        <v>9</v>
      </c>
      <c r="C8" s="378"/>
      <c r="D8" s="378"/>
      <c r="E8" s="184"/>
      <c r="F8" s="185">
        <f>SUM(F5:F7)</f>
        <v>0</v>
      </c>
    </row>
    <row r="9" spans="1:6" s="113" customFormat="1" ht="7.5" customHeight="1" x14ac:dyDescent="0.2">
      <c r="A9" s="180"/>
      <c r="B9" s="365"/>
      <c r="C9" s="365"/>
      <c r="D9" s="365"/>
      <c r="E9" s="186"/>
      <c r="F9" s="187"/>
    </row>
    <row r="10" spans="1:6" s="113" customFormat="1" ht="20.100000000000001" customHeight="1" x14ac:dyDescent="0.2">
      <c r="A10" s="180" t="s">
        <v>42</v>
      </c>
      <c r="B10" s="365" t="s">
        <v>11</v>
      </c>
      <c r="C10" s="365"/>
      <c r="D10" s="365"/>
      <c r="E10" s="181"/>
      <c r="F10" s="275">
        <f>IF('2-Sachk.'!D58&gt;0,"pauschal",IF('2-Sachk.'!D17&gt;0,'2-Sachk.'!D17/'1-Personalk.'!F20,0))</f>
        <v>0</v>
      </c>
    </row>
    <row r="11" spans="1:6" s="113" customFormat="1" ht="20.100000000000001" customHeight="1" x14ac:dyDescent="0.2">
      <c r="A11" s="180" t="s">
        <v>43</v>
      </c>
      <c r="B11" s="365" t="s">
        <v>28</v>
      </c>
      <c r="C11" s="365"/>
      <c r="D11" s="365"/>
      <c r="E11" s="181"/>
      <c r="F11" s="275">
        <f>IF('2-Sachk.'!D58&gt;0,"pauschal",IF('2-Sachk.'!D29&gt;0,'2-Sachk.'!D29/'1-Personalk.'!F20,0))</f>
        <v>0</v>
      </c>
    </row>
    <row r="12" spans="1:6" s="113" customFormat="1" ht="20.100000000000001" customHeight="1" x14ac:dyDescent="0.2">
      <c r="A12" s="180" t="s">
        <v>44</v>
      </c>
      <c r="B12" s="365" t="s">
        <v>29</v>
      </c>
      <c r="C12" s="365"/>
      <c r="D12" s="365"/>
      <c r="E12" s="181"/>
      <c r="F12" s="275">
        <f>IF('2-Sachk.'!D58&gt;0,"pauschal",IF('2-Sachk.'!D44&gt;0,'2-Sachk.'!D44/'1-Personalk.'!F20,0))</f>
        <v>0</v>
      </c>
    </row>
    <row r="13" spans="1:6" s="113" customFormat="1" ht="39" customHeight="1" thickBot="1" x14ac:dyDescent="0.25">
      <c r="A13" s="188" t="s">
        <v>45</v>
      </c>
      <c r="B13" s="362" t="s">
        <v>195</v>
      </c>
      <c r="C13" s="363"/>
      <c r="D13" s="364"/>
      <c r="E13" s="189"/>
      <c r="F13" s="190">
        <f>IF('2-Sachk.'!D58&gt;0,'2-Sachk.'!D59,SUM(F10:F12))</f>
        <v>0</v>
      </c>
    </row>
    <row r="14" spans="1:6" s="113" customFormat="1" ht="7.5" customHeight="1" thickBot="1" x14ac:dyDescent="0.25">
      <c r="A14" s="191"/>
      <c r="F14" s="192"/>
    </row>
    <row r="15" spans="1:6" s="68" customFormat="1" ht="20.100000000000001" customHeight="1" thickBot="1" x14ac:dyDescent="0.25">
      <c r="A15" s="193"/>
      <c r="B15" s="68" t="s">
        <v>58</v>
      </c>
      <c r="F15" s="194">
        <f>F13+F8</f>
        <v>0</v>
      </c>
    </row>
    <row r="18" spans="1:8" x14ac:dyDescent="0.2">
      <c r="A18" s="17" t="s">
        <v>103</v>
      </c>
      <c r="B18" s="17"/>
      <c r="C18" s="17"/>
      <c r="D18" s="17"/>
      <c r="E18" s="17"/>
      <c r="F18" s="17"/>
    </row>
    <row r="19" spans="1:8" x14ac:dyDescent="0.2">
      <c r="A19" s="17"/>
      <c r="B19" s="17"/>
      <c r="C19" s="17"/>
      <c r="D19" s="17"/>
      <c r="E19" s="17"/>
      <c r="F19" s="17"/>
    </row>
    <row r="20" spans="1:8" x14ac:dyDescent="0.2">
      <c r="A20" s="18" t="s">
        <v>92</v>
      </c>
      <c r="B20" s="18"/>
      <c r="C20" s="18"/>
      <c r="D20" s="18"/>
      <c r="E20" s="18"/>
    </row>
    <row r="21" spans="1:8" ht="27.75" customHeight="1" x14ac:dyDescent="0.2">
      <c r="A21" s="372" t="s">
        <v>120</v>
      </c>
      <c r="B21" s="373"/>
      <c r="C21" s="373"/>
      <c r="D21" s="373"/>
      <c r="E21" s="373"/>
      <c r="F21" s="373"/>
    </row>
    <row r="22" spans="1:8" x14ac:dyDescent="0.2">
      <c r="A22" s="18"/>
      <c r="B22" s="18"/>
      <c r="C22" s="18"/>
      <c r="D22" s="18"/>
      <c r="E22" s="18"/>
    </row>
    <row r="23" spans="1:8" ht="13.5" thickBot="1" x14ac:dyDescent="0.25">
      <c r="B23" s="195" t="s">
        <v>192</v>
      </c>
      <c r="C23" s="196"/>
      <c r="D23" s="197"/>
      <c r="F23" s="198" t="s">
        <v>64</v>
      </c>
    </row>
    <row r="24" spans="1:8" s="113" customFormat="1" ht="24.95" customHeight="1" x14ac:dyDescent="0.2">
      <c r="A24" s="168"/>
      <c r="B24" s="371" t="s">
        <v>23</v>
      </c>
      <c r="C24" s="371"/>
      <c r="D24" s="371"/>
      <c r="E24" s="371"/>
      <c r="F24" s="199">
        <v>365</v>
      </c>
      <c r="H24" s="161" t="s">
        <v>161</v>
      </c>
    </row>
    <row r="25" spans="1:8" s="113" customFormat="1" ht="24.95" customHeight="1" thickBot="1" x14ac:dyDescent="0.25">
      <c r="A25" s="148" t="s">
        <v>24</v>
      </c>
      <c r="B25" s="365" t="s">
        <v>25</v>
      </c>
      <c r="C25" s="365"/>
      <c r="D25" s="365"/>
      <c r="E25" s="365"/>
      <c r="F25" s="200">
        <v>104</v>
      </c>
      <c r="H25" s="163">
        <f>'4-AZ Verteilung'!C35</f>
        <v>0</v>
      </c>
    </row>
    <row r="26" spans="1:8" s="113" customFormat="1" ht="24.95" customHeight="1" x14ac:dyDescent="0.2">
      <c r="A26" s="148" t="s">
        <v>24</v>
      </c>
      <c r="B26" s="365" t="s">
        <v>26</v>
      </c>
      <c r="C26" s="365"/>
      <c r="D26" s="365"/>
      <c r="E26" s="365"/>
      <c r="F26" s="200">
        <v>10.7</v>
      </c>
      <c r="H26" s="16"/>
    </row>
    <row r="27" spans="1:8" s="203" customFormat="1" ht="14.25" customHeight="1" x14ac:dyDescent="0.2">
      <c r="A27" s="201" t="s">
        <v>118</v>
      </c>
      <c r="B27" s="361" t="s">
        <v>119</v>
      </c>
      <c r="C27" s="361"/>
      <c r="D27" s="361"/>
      <c r="E27" s="361"/>
      <c r="F27" s="202">
        <f>F24-F25-F26</f>
        <v>250.3</v>
      </c>
      <c r="H27" s="16"/>
    </row>
    <row r="28" spans="1:8" s="113" customFormat="1" ht="24.95" customHeight="1" x14ac:dyDescent="0.2">
      <c r="A28" s="148" t="s">
        <v>24</v>
      </c>
      <c r="B28" s="370" t="s">
        <v>27</v>
      </c>
      <c r="C28" s="370"/>
      <c r="D28" s="365"/>
      <c r="E28" s="365"/>
      <c r="F28" s="200">
        <v>15.48</v>
      </c>
      <c r="H28" s="16"/>
    </row>
    <row r="29" spans="1:8" s="113" customFormat="1" ht="24.95" customHeight="1" thickBot="1" x14ac:dyDescent="0.25">
      <c r="A29" s="204" t="s">
        <v>24</v>
      </c>
      <c r="B29" s="366" t="s">
        <v>51</v>
      </c>
      <c r="C29" s="366"/>
      <c r="D29" s="367"/>
      <c r="E29" s="367"/>
      <c r="F29" s="205">
        <v>31.75</v>
      </c>
      <c r="H29" s="16"/>
    </row>
    <row r="30" spans="1:8" s="113" customFormat="1" ht="7.5" customHeight="1" thickBot="1" x14ac:dyDescent="0.25">
      <c r="D30" s="206"/>
      <c r="F30" s="207"/>
      <c r="H30" s="16"/>
    </row>
    <row r="31" spans="1:8" s="113" customFormat="1" ht="24.95" customHeight="1" thickTop="1" x14ac:dyDescent="0.2">
      <c r="A31" s="368" t="s">
        <v>94</v>
      </c>
      <c r="B31" s="369"/>
      <c r="C31" s="369"/>
      <c r="D31" s="369"/>
      <c r="E31" s="369"/>
      <c r="F31" s="208">
        <f>F24-F25-F26-F28-F29</f>
        <v>203.07000000000002</v>
      </c>
      <c r="H31" s="209"/>
    </row>
    <row r="32" spans="1:8" s="113" customFormat="1" ht="9.75" customHeight="1" x14ac:dyDescent="0.2">
      <c r="A32" s="381"/>
      <c r="B32" s="382"/>
      <c r="C32" s="382"/>
      <c r="D32" s="382"/>
      <c r="E32" s="382"/>
      <c r="F32" s="383"/>
    </row>
    <row r="33" spans="1:8" s="113" customFormat="1" ht="24.95" customHeight="1" x14ac:dyDescent="0.2">
      <c r="A33" s="384" t="s">
        <v>54</v>
      </c>
      <c r="B33" s="365"/>
      <c r="C33" s="365"/>
      <c r="D33" s="365"/>
      <c r="E33" s="365"/>
      <c r="F33" s="210">
        <f>F31/5</f>
        <v>40.614000000000004</v>
      </c>
      <c r="H33" s="211"/>
    </row>
    <row r="34" spans="1:8" s="113" customFormat="1" ht="9.75" customHeight="1" x14ac:dyDescent="0.2">
      <c r="A34" s="381"/>
      <c r="B34" s="382"/>
      <c r="C34" s="382"/>
      <c r="D34" s="382"/>
      <c r="E34" s="382"/>
      <c r="F34" s="383"/>
    </row>
    <row r="35" spans="1:8" s="113" customFormat="1" ht="24.95" customHeight="1" x14ac:dyDescent="0.2">
      <c r="A35" s="384" t="s">
        <v>116</v>
      </c>
      <c r="B35" s="365"/>
      <c r="C35" s="365"/>
      <c r="D35" s="365"/>
      <c r="E35" s="365"/>
      <c r="F35" s="73"/>
      <c r="H35" s="211"/>
    </row>
    <row r="36" spans="1:8" s="113" customFormat="1" ht="24.95" customHeight="1" x14ac:dyDescent="0.2">
      <c r="A36" s="384" t="s">
        <v>117</v>
      </c>
      <c r="B36" s="365"/>
      <c r="C36" s="365"/>
      <c r="D36" s="365"/>
      <c r="E36" s="365"/>
      <c r="F36" s="212">
        <f>F35/5</f>
        <v>0</v>
      </c>
    </row>
    <row r="37" spans="1:8" s="113" customFormat="1" ht="10.5" customHeight="1" x14ac:dyDescent="0.2">
      <c r="A37" s="381"/>
      <c r="B37" s="382"/>
      <c r="C37" s="382"/>
      <c r="D37" s="382"/>
      <c r="E37" s="382"/>
      <c r="F37" s="383"/>
    </row>
    <row r="38" spans="1:8" s="113" customFormat="1" ht="24.95" customHeight="1" thickBot="1" x14ac:dyDescent="0.25">
      <c r="A38" s="379" t="s">
        <v>63</v>
      </c>
      <c r="B38" s="380"/>
      <c r="C38" s="380"/>
      <c r="D38" s="380"/>
      <c r="E38" s="380"/>
      <c r="F38" s="213">
        <f>F36*F31</f>
        <v>0</v>
      </c>
    </row>
    <row r="39" spans="1:8" ht="16.5" customHeight="1" thickTop="1" x14ac:dyDescent="0.2"/>
    <row r="40" spans="1:8" ht="15" customHeight="1" x14ac:dyDescent="0.2">
      <c r="A40" s="69" t="s">
        <v>218</v>
      </c>
    </row>
    <row r="41" spans="1:8" ht="27.75" customHeight="1" x14ac:dyDescent="0.2"/>
    <row r="42" spans="1:8" ht="30" customHeight="1" x14ac:dyDescent="0.2"/>
    <row r="43" spans="1:8" s="113" customFormat="1" ht="24" customHeight="1" x14ac:dyDescent="0.2"/>
    <row r="44" spans="1:8" ht="20.100000000000001" customHeight="1" x14ac:dyDescent="0.2"/>
    <row r="45" spans="1:8" ht="54.75" customHeight="1" x14ac:dyDescent="0.2"/>
    <row r="46" spans="1:8" s="113" customFormat="1" ht="57" customHeight="1" x14ac:dyDescent="0.2"/>
    <row r="47" spans="1:8" ht="20.100000000000001" customHeight="1" x14ac:dyDescent="0.2"/>
    <row r="48" spans="1:8" ht="20.100000000000001" customHeight="1" x14ac:dyDescent="0.2"/>
    <row r="49" spans="1:1" ht="20.100000000000001" customHeight="1" x14ac:dyDescent="0.2"/>
    <row r="50" spans="1:1" ht="20.100000000000001" customHeight="1" x14ac:dyDescent="0.2"/>
    <row r="51" spans="1:1" ht="20.100000000000001" customHeight="1" x14ac:dyDescent="0.2"/>
    <row r="52" spans="1:1" s="176" customFormat="1" ht="20.100000000000001" customHeight="1" x14ac:dyDescent="0.2"/>
    <row r="53" spans="1:1" ht="20.100000000000001" customHeight="1" x14ac:dyDescent="0.2"/>
    <row r="54" spans="1:1" ht="27" customHeight="1" x14ac:dyDescent="0.2"/>
    <row r="55" spans="1:1" ht="20.100000000000001" customHeight="1" x14ac:dyDescent="0.2"/>
    <row r="56" spans="1:1" ht="20.100000000000001" customHeight="1" x14ac:dyDescent="0.2"/>
    <row r="57" spans="1:1" ht="20.100000000000001" customHeight="1" x14ac:dyDescent="0.2"/>
    <row r="58" spans="1:1" ht="20.100000000000001" customHeight="1" x14ac:dyDescent="0.2"/>
    <row r="59" spans="1:1" ht="20.100000000000001" customHeight="1" x14ac:dyDescent="0.2"/>
    <row r="60" spans="1:1" ht="20.100000000000001" customHeight="1" x14ac:dyDescent="0.2"/>
    <row r="61" spans="1:1" ht="32.25" customHeight="1" x14ac:dyDescent="0.2"/>
    <row r="62" spans="1:1" ht="18.75" customHeight="1" x14ac:dyDescent="0.2">
      <c r="A62" s="214"/>
    </row>
    <row r="70" ht="52.5" customHeight="1" x14ac:dyDescent="0.2"/>
    <row r="107" spans="1:1" x14ac:dyDescent="0.2">
      <c r="A107" s="257" t="s">
        <v>194</v>
      </c>
    </row>
  </sheetData>
  <sheetProtection selectLockedCells="1"/>
  <mergeCells count="25">
    <mergeCell ref="A38:E38"/>
    <mergeCell ref="A32:F32"/>
    <mergeCell ref="A34:F34"/>
    <mergeCell ref="A37:F37"/>
    <mergeCell ref="A35:E35"/>
    <mergeCell ref="A33:E33"/>
    <mergeCell ref="A36:E36"/>
    <mergeCell ref="A21:F21"/>
    <mergeCell ref="B4:D4"/>
    <mergeCell ref="B5:D5"/>
    <mergeCell ref="B6:D6"/>
    <mergeCell ref="B7:D7"/>
    <mergeCell ref="B8:D8"/>
    <mergeCell ref="B10:D10"/>
    <mergeCell ref="B9:D9"/>
    <mergeCell ref="B27:E27"/>
    <mergeCell ref="B13:D13"/>
    <mergeCell ref="B11:D11"/>
    <mergeCell ref="B12:D12"/>
    <mergeCell ref="B29:E29"/>
    <mergeCell ref="A31:E31"/>
    <mergeCell ref="B28:E28"/>
    <mergeCell ref="B24:E24"/>
    <mergeCell ref="B25:E25"/>
    <mergeCell ref="B26:E26"/>
  </mergeCells>
  <phoneticPr fontId="2" type="noConversion"/>
  <pageMargins left="0.51181102362204722" right="0.55118110236220474" top="0.6692913385826772" bottom="0.6692913385826772" header="0.31496062992125984" footer="0.31496062992125984"/>
  <pageSetup paperSize="9" scale="96" fitToHeight="0" orientation="portrait" r:id="rId1"/>
  <headerFooter alignWithMargins="0">
    <oddHeader>&amp;CBerechnungsbogen zur Ermittlung ambulanter Fachleistungsstundenentgelte</oddHeader>
    <oddFooter>&amp;C&amp;8Seite 3 - Gesamtkosten und Jahresarbeitszeit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showGridLines="0" topLeftCell="A7" zoomScaleNormal="100" zoomScaleSheetLayoutView="100" workbookViewId="0">
      <selection activeCell="C7" sqref="C7"/>
    </sheetView>
  </sheetViews>
  <sheetFormatPr baseColWidth="10" defaultRowHeight="12.75" x14ac:dyDescent="0.2"/>
  <cols>
    <col min="1" max="1" width="32" style="16" customWidth="1"/>
    <col min="2" max="2" width="15.42578125" style="16" customWidth="1"/>
    <col min="3" max="3" width="12.42578125" style="16" customWidth="1"/>
    <col min="4" max="4" width="11.140625" style="16" customWidth="1"/>
    <col min="5" max="5" width="15.140625" style="16" customWidth="1"/>
    <col min="6" max="6" width="13.42578125" style="16" customWidth="1"/>
    <col min="7" max="16384" width="11.42578125" style="16"/>
  </cols>
  <sheetData>
    <row r="1" spans="1:6" ht="28.5" customHeight="1" x14ac:dyDescent="0.2">
      <c r="A1" s="387" t="s">
        <v>219</v>
      </c>
      <c r="B1" s="388"/>
      <c r="C1" s="215" t="s">
        <v>104</v>
      </c>
      <c r="D1" s="216" t="s">
        <v>138</v>
      </c>
      <c r="E1" s="385" t="s">
        <v>171</v>
      </c>
      <c r="F1" s="385"/>
    </row>
    <row r="2" spans="1:6" ht="14.25" customHeight="1" thickBot="1" x14ac:dyDescent="0.25">
      <c r="A2" s="217"/>
      <c r="B2" s="218"/>
      <c r="C2" s="389" t="s">
        <v>139</v>
      </c>
      <c r="D2" s="389"/>
      <c r="E2" s="386" t="s">
        <v>172</v>
      </c>
      <c r="F2" s="386"/>
    </row>
    <row r="3" spans="1:6" ht="28.5" customHeight="1" thickBot="1" x14ac:dyDescent="0.25">
      <c r="A3" s="219" t="s">
        <v>104</v>
      </c>
      <c r="B3" s="220" t="s">
        <v>90</v>
      </c>
      <c r="C3" s="220" t="s">
        <v>105</v>
      </c>
      <c r="D3" s="221" t="s">
        <v>140</v>
      </c>
      <c r="E3" s="222" t="s">
        <v>142</v>
      </c>
      <c r="F3" s="223" t="s">
        <v>143</v>
      </c>
    </row>
    <row r="4" spans="1:6" ht="25.5" x14ac:dyDescent="0.2">
      <c r="A4" s="224" t="s">
        <v>65</v>
      </c>
      <c r="B4" s="225"/>
      <c r="C4" s="81" t="s">
        <v>141</v>
      </c>
      <c r="D4" s="82"/>
      <c r="E4" s="269">
        <v>0</v>
      </c>
      <c r="F4" s="270">
        <v>0</v>
      </c>
    </row>
    <row r="5" spans="1:6" ht="15" customHeight="1" x14ac:dyDescent="0.2">
      <c r="A5" s="226" t="s">
        <v>67</v>
      </c>
      <c r="B5" s="227"/>
      <c r="C5" s="83" t="s">
        <v>141</v>
      </c>
      <c r="D5" s="84"/>
      <c r="E5" s="269">
        <v>0</v>
      </c>
      <c r="F5" s="270">
        <v>0</v>
      </c>
    </row>
    <row r="6" spans="1:6" ht="63.75" customHeight="1" x14ac:dyDescent="0.2">
      <c r="A6" s="226" t="s">
        <v>227</v>
      </c>
      <c r="B6" s="227"/>
      <c r="C6" s="83" t="s">
        <v>141</v>
      </c>
      <c r="D6" s="84"/>
      <c r="E6" s="269">
        <v>0</v>
      </c>
      <c r="F6" s="270">
        <v>0</v>
      </c>
    </row>
    <row r="7" spans="1:6" ht="64.5" customHeight="1" x14ac:dyDescent="0.2">
      <c r="A7" s="226" t="s">
        <v>228</v>
      </c>
      <c r="B7" s="227"/>
      <c r="C7" s="83"/>
      <c r="D7" s="84" t="s">
        <v>141</v>
      </c>
      <c r="E7" s="269">
        <v>0</v>
      </c>
      <c r="F7" s="270">
        <v>0</v>
      </c>
    </row>
    <row r="8" spans="1:6" ht="15" customHeight="1" x14ac:dyDescent="0.2">
      <c r="A8" s="226" t="s">
        <v>53</v>
      </c>
      <c r="B8" s="227"/>
      <c r="C8" s="83"/>
      <c r="D8" s="84" t="s">
        <v>141</v>
      </c>
      <c r="E8" s="269">
        <v>0</v>
      </c>
      <c r="F8" s="270">
        <v>0</v>
      </c>
    </row>
    <row r="9" spans="1:6" ht="15" customHeight="1" x14ac:dyDescent="0.2">
      <c r="A9" s="226" t="s">
        <v>47</v>
      </c>
      <c r="B9" s="227"/>
      <c r="C9" s="83" t="s">
        <v>141</v>
      </c>
      <c r="D9" s="85"/>
      <c r="E9" s="269">
        <v>0</v>
      </c>
      <c r="F9" s="270">
        <v>0</v>
      </c>
    </row>
    <row r="10" spans="1:6" ht="44.25" customHeight="1" x14ac:dyDescent="0.2">
      <c r="A10" s="226" t="s">
        <v>66</v>
      </c>
      <c r="B10" s="228"/>
      <c r="C10" s="83"/>
      <c r="D10" s="84" t="s">
        <v>141</v>
      </c>
      <c r="E10" s="269">
        <v>0</v>
      </c>
      <c r="F10" s="270">
        <v>0</v>
      </c>
    </row>
    <row r="11" spans="1:6" ht="15" x14ac:dyDescent="0.2">
      <c r="A11" s="226" t="s">
        <v>91</v>
      </c>
      <c r="B11" s="228"/>
      <c r="C11" s="83"/>
      <c r="D11" s="84" t="s">
        <v>141</v>
      </c>
      <c r="E11" s="269">
        <v>0</v>
      </c>
      <c r="F11" s="270">
        <v>0</v>
      </c>
    </row>
    <row r="12" spans="1:6" ht="15" x14ac:dyDescent="0.2">
      <c r="A12" s="226" t="s">
        <v>6</v>
      </c>
      <c r="B12" s="228"/>
      <c r="C12" s="83"/>
      <c r="D12" s="84" t="s">
        <v>141</v>
      </c>
      <c r="E12" s="269">
        <v>0</v>
      </c>
      <c r="F12" s="270">
        <v>0</v>
      </c>
    </row>
    <row r="13" spans="1:6" ht="15" customHeight="1" x14ac:dyDescent="0.2">
      <c r="A13" s="226" t="s">
        <v>115</v>
      </c>
      <c r="B13" s="228"/>
      <c r="C13" s="83"/>
      <c r="D13" s="84" t="s">
        <v>141</v>
      </c>
      <c r="E13" s="269">
        <v>0</v>
      </c>
      <c r="F13" s="270">
        <v>0</v>
      </c>
    </row>
    <row r="14" spans="1:6" ht="30" customHeight="1" x14ac:dyDescent="0.2">
      <c r="A14" s="226" t="s">
        <v>38</v>
      </c>
      <c r="B14" s="228"/>
      <c r="C14" s="83"/>
      <c r="D14" s="84" t="s">
        <v>141</v>
      </c>
      <c r="E14" s="269">
        <v>0</v>
      </c>
      <c r="F14" s="270">
        <v>0</v>
      </c>
    </row>
    <row r="15" spans="1:6" ht="38.25" customHeight="1" x14ac:dyDescent="0.2">
      <c r="A15" s="226" t="s">
        <v>229</v>
      </c>
      <c r="B15" s="228"/>
      <c r="C15" s="83"/>
      <c r="D15" s="84" t="s">
        <v>141</v>
      </c>
      <c r="E15" s="269">
        <v>0</v>
      </c>
      <c r="F15" s="270">
        <v>0</v>
      </c>
    </row>
    <row r="16" spans="1:6" ht="15" customHeight="1" x14ac:dyDescent="0.2">
      <c r="A16" s="226" t="s">
        <v>46</v>
      </c>
      <c r="B16" s="228"/>
      <c r="C16" s="83"/>
      <c r="D16" s="84" t="s">
        <v>141</v>
      </c>
      <c r="E16" s="269">
        <v>0</v>
      </c>
      <c r="F16" s="270">
        <v>0</v>
      </c>
    </row>
    <row r="17" spans="1:7" ht="22.5" customHeight="1" x14ac:dyDescent="0.2">
      <c r="A17" s="226" t="s">
        <v>68</v>
      </c>
      <c r="B17" s="228"/>
      <c r="C17" s="83"/>
      <c r="D17" s="84" t="s">
        <v>141</v>
      </c>
      <c r="E17" s="269">
        <v>0</v>
      </c>
      <c r="F17" s="270">
        <v>0</v>
      </c>
    </row>
    <row r="18" spans="1:7" ht="32.25" customHeight="1" x14ac:dyDescent="0.2">
      <c r="A18" s="226" t="s">
        <v>106</v>
      </c>
      <c r="B18" s="228"/>
      <c r="C18" s="83"/>
      <c r="D18" s="84" t="s">
        <v>141</v>
      </c>
      <c r="E18" s="269">
        <v>0</v>
      </c>
      <c r="F18" s="270">
        <v>0</v>
      </c>
    </row>
    <row r="19" spans="1:7" ht="15.75" customHeight="1" x14ac:dyDescent="0.2">
      <c r="A19" s="226" t="s">
        <v>52</v>
      </c>
      <c r="B19" s="228"/>
      <c r="C19" s="83"/>
      <c r="D19" s="84" t="s">
        <v>141</v>
      </c>
      <c r="E19" s="269">
        <v>0</v>
      </c>
      <c r="F19" s="270">
        <v>0</v>
      </c>
    </row>
    <row r="20" spans="1:7" ht="18.75" customHeight="1" thickBot="1" x14ac:dyDescent="0.25">
      <c r="A20" s="229" t="s">
        <v>177</v>
      </c>
      <c r="B20" s="230"/>
      <c r="C20" s="86"/>
      <c r="D20" s="87" t="s">
        <v>141</v>
      </c>
      <c r="E20" s="269">
        <v>0</v>
      </c>
      <c r="F20" s="270">
        <v>0</v>
      </c>
    </row>
    <row r="21" spans="1:7" ht="16.5" thickBot="1" x14ac:dyDescent="0.25">
      <c r="A21" s="231" t="s">
        <v>3</v>
      </c>
      <c r="B21" s="232"/>
      <c r="C21" s="233"/>
      <c r="D21" s="234"/>
      <c r="E21" s="235">
        <f>SUM(E4:E20)</f>
        <v>0</v>
      </c>
      <c r="F21" s="236">
        <f>SUM(F4:F20)</f>
        <v>0</v>
      </c>
    </row>
    <row r="22" spans="1:7" ht="13.5" thickBot="1" x14ac:dyDescent="0.25"/>
    <row r="23" spans="1:7" ht="39.75" customHeight="1" thickBot="1" x14ac:dyDescent="0.25">
      <c r="D23" s="237"/>
      <c r="E23" s="238" t="s">
        <v>173</v>
      </c>
      <c r="F23" s="239">
        <f>SUM(E21:F21)</f>
        <v>0</v>
      </c>
      <c r="G23" s="240"/>
    </row>
    <row r="24" spans="1:7" ht="19.5" customHeight="1" x14ac:dyDescent="0.2">
      <c r="D24" s="237"/>
      <c r="E24" s="209" t="s">
        <v>150</v>
      </c>
    </row>
    <row r="25" spans="1:7" ht="19.5" customHeight="1" x14ac:dyDescent="0.2">
      <c r="D25" s="237"/>
      <c r="E25" s="209"/>
    </row>
    <row r="26" spans="1:7" ht="33" customHeight="1" thickBot="1" x14ac:dyDescent="0.3">
      <c r="A26" s="241" t="s">
        <v>174</v>
      </c>
      <c r="B26" s="218"/>
      <c r="C26" s="237"/>
      <c r="D26" s="237"/>
    </row>
    <row r="27" spans="1:7" ht="33" customHeight="1" thickTop="1" x14ac:dyDescent="0.2">
      <c r="A27" s="390" t="s">
        <v>113</v>
      </c>
      <c r="B27" s="391"/>
      <c r="C27" s="242">
        <f>'3-GK u. JahresAZ'!F35</f>
        <v>0</v>
      </c>
      <c r="D27" s="237"/>
    </row>
    <row r="28" spans="1:7" ht="28.5" customHeight="1" x14ac:dyDescent="0.2">
      <c r="A28" s="243" t="s">
        <v>125</v>
      </c>
      <c r="B28" s="244"/>
      <c r="C28" s="271">
        <f>F21</f>
        <v>0</v>
      </c>
      <c r="D28" s="237"/>
    </row>
    <row r="29" spans="1:7" ht="27" customHeight="1" x14ac:dyDescent="0.2">
      <c r="A29" s="243" t="s">
        <v>107</v>
      </c>
      <c r="B29" s="244"/>
      <c r="C29" s="245">
        <f>C27*C28</f>
        <v>0</v>
      </c>
      <c r="D29" s="237"/>
    </row>
    <row r="30" spans="1:7" ht="28.5" customHeight="1" x14ac:dyDescent="0.2">
      <c r="A30" s="243" t="s">
        <v>126</v>
      </c>
      <c r="B30" s="244"/>
      <c r="C30" s="245">
        <f>+C27-C29</f>
        <v>0</v>
      </c>
      <c r="D30" s="237"/>
    </row>
    <row r="31" spans="1:7" ht="25.5" x14ac:dyDescent="0.2">
      <c r="A31" s="243" t="s">
        <v>176</v>
      </c>
      <c r="B31" s="244"/>
      <c r="C31" s="245">
        <f>'3-GK u. JahresAZ'!F33</f>
        <v>40.614000000000004</v>
      </c>
      <c r="D31" s="237"/>
    </row>
    <row r="32" spans="1:7" ht="43.5" customHeight="1" x14ac:dyDescent="0.2">
      <c r="A32" s="243" t="s">
        <v>127</v>
      </c>
      <c r="B32" s="244"/>
      <c r="C32" s="246">
        <f>+C31*C30</f>
        <v>0</v>
      </c>
      <c r="D32" s="237"/>
    </row>
    <row r="33" spans="1:4" ht="25.5" customHeight="1" x14ac:dyDescent="0.2">
      <c r="A33" s="243"/>
      <c r="B33" s="244"/>
      <c r="C33" s="247"/>
      <c r="D33" s="237"/>
    </row>
    <row r="34" spans="1:4" ht="29.25" customHeight="1" thickBot="1" x14ac:dyDescent="0.25">
      <c r="A34" s="248" t="s">
        <v>128</v>
      </c>
      <c r="B34" s="249"/>
      <c r="C34" s="268">
        <f>'3-GK u. JahresAZ'!F15</f>
        <v>0</v>
      </c>
    </row>
    <row r="35" spans="1:4" ht="54.75" customHeight="1" thickBot="1" x14ac:dyDescent="0.25">
      <c r="A35" s="265" t="s">
        <v>129</v>
      </c>
      <c r="B35" s="266"/>
      <c r="C35" s="267">
        <f>IF(C32&gt;0,C34/C32,0)</f>
        <v>0</v>
      </c>
    </row>
    <row r="39" spans="1:4" ht="27.75" customHeight="1" x14ac:dyDescent="0.2"/>
    <row r="107" spans="1:1" x14ac:dyDescent="0.2">
      <c r="A107" s="259" t="s">
        <v>194</v>
      </c>
    </row>
  </sheetData>
  <sheetProtection sheet="1" selectLockedCells="1"/>
  <mergeCells count="5">
    <mergeCell ref="E1:F1"/>
    <mergeCell ref="E2:F2"/>
    <mergeCell ref="A1:B1"/>
    <mergeCell ref="C2:D2"/>
    <mergeCell ref="A27:B27"/>
  </mergeCells>
  <conditionalFormatting sqref="F23">
    <cfRule type="expression" dxfId="0" priority="1" stopIfTrue="1">
      <formula>$E$21+$F$21&gt;100%</formula>
    </cfRule>
  </conditionalFormatting>
  <pageMargins left="0.59055118110236227" right="0.47244094488188981" top="0.59055118110236227" bottom="0.55118110236220474" header="0.31496062992125984" footer="0.31496062992125984"/>
  <pageSetup paperSize="9" scale="80" orientation="portrait" r:id="rId1"/>
  <headerFooter>
    <oddFooter>&amp;C&amp;8Seite 4 - Verteilung der Arbeitszeit&amp;R&amp;8&amp;D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showGridLines="0" view="pageBreakPreview" topLeftCell="A3" zoomScaleNormal="100" zoomScaleSheetLayoutView="100" workbookViewId="0">
      <selection sqref="A1:E27"/>
    </sheetView>
  </sheetViews>
  <sheetFormatPr baseColWidth="10" defaultRowHeight="12.75" x14ac:dyDescent="0.2"/>
  <cols>
    <col min="1" max="1" width="34.7109375" customWidth="1"/>
    <col min="2" max="2" width="17.140625" customWidth="1"/>
    <col min="3" max="3" width="15.5703125" customWidth="1"/>
    <col min="4" max="4" width="17.28515625" customWidth="1"/>
    <col min="5" max="5" width="17.5703125" customWidth="1"/>
  </cols>
  <sheetData>
    <row r="1" spans="1:5" ht="28.5" customHeight="1" x14ac:dyDescent="0.2">
      <c r="A1" s="1" t="s">
        <v>193</v>
      </c>
    </row>
    <row r="2" spans="1:5" ht="28.5" customHeight="1" thickBot="1" x14ac:dyDescent="0.25"/>
    <row r="3" spans="1:5" ht="20.25" customHeight="1" x14ac:dyDescent="0.2">
      <c r="A3" s="392" t="s">
        <v>175</v>
      </c>
      <c r="B3" s="92"/>
      <c r="C3" s="92"/>
      <c r="D3" s="92"/>
      <c r="E3" s="93"/>
    </row>
    <row r="4" spans="1:5" ht="50.25" customHeight="1" thickBot="1" x14ac:dyDescent="0.25">
      <c r="A4" s="393"/>
      <c r="B4" s="94" t="s">
        <v>166</v>
      </c>
      <c r="C4" s="94" t="s">
        <v>167</v>
      </c>
      <c r="D4" s="94" t="s">
        <v>168</v>
      </c>
      <c r="E4" s="95" t="s">
        <v>169</v>
      </c>
    </row>
    <row r="5" spans="1:5" ht="25.5" x14ac:dyDescent="0.2">
      <c r="A5" s="88" t="s">
        <v>65</v>
      </c>
      <c r="B5" s="250"/>
      <c r="C5" s="251"/>
      <c r="D5" s="89">
        <f>((B5*'3-GK u. JahresAZ'!$F$33)+(C5*12*'3-GK u. JahresAZ'!$F$33/52.2))/60</f>
        <v>0</v>
      </c>
      <c r="E5" s="90">
        <f>IF('3-GK u. JahresAZ'!$F$38=0,0,(D5/'3-GK u. JahresAZ'!$F$38))</f>
        <v>0</v>
      </c>
    </row>
    <row r="6" spans="1:5" ht="15" customHeight="1" x14ac:dyDescent="0.2">
      <c r="A6" s="77" t="s">
        <v>67</v>
      </c>
      <c r="B6" s="252"/>
      <c r="C6" s="253"/>
      <c r="D6" s="71">
        <f>((B6*'3-GK u. JahresAZ'!$F$33)+(C6*12*'3-GK u. JahresAZ'!$F$33/52.2))/60</f>
        <v>0</v>
      </c>
      <c r="E6" s="75">
        <f>IF('3-GK u. JahresAZ'!$F$38=0,0,(D6/'3-GK u. JahresAZ'!$F$38))</f>
        <v>0</v>
      </c>
    </row>
    <row r="7" spans="1:5" ht="63.75" customHeight="1" x14ac:dyDescent="0.2">
      <c r="A7" s="77" t="s">
        <v>230</v>
      </c>
      <c r="B7" s="252"/>
      <c r="C7" s="253"/>
      <c r="D7" s="71">
        <f>((B7*'3-GK u. JahresAZ'!$F$33)+(C7*12*'3-GK u. JahresAZ'!$F$33/52.2))/60</f>
        <v>0</v>
      </c>
      <c r="E7" s="75">
        <f>IF('3-GK u. JahresAZ'!$F$38=0,0,(D7/'3-GK u. JahresAZ'!$F$38))</f>
        <v>0</v>
      </c>
    </row>
    <row r="8" spans="1:5" ht="64.5" customHeight="1" x14ac:dyDescent="0.2">
      <c r="A8" s="77" t="s">
        <v>231</v>
      </c>
      <c r="B8" s="252"/>
      <c r="C8" s="253"/>
      <c r="D8" s="71">
        <f>((B8*'3-GK u. JahresAZ'!$F$33)+(C8*12*'3-GK u. JahresAZ'!$F$33/52.2))/60</f>
        <v>0</v>
      </c>
      <c r="E8" s="75">
        <f>IF('3-GK u. JahresAZ'!$F$38=0,0,(D8/'3-GK u. JahresAZ'!$F$38))</f>
        <v>0</v>
      </c>
    </row>
    <row r="9" spans="1:5" ht="15" customHeight="1" x14ac:dyDescent="0.2">
      <c r="A9" s="77" t="s">
        <v>53</v>
      </c>
      <c r="B9" s="252"/>
      <c r="C9" s="253"/>
      <c r="D9" s="71">
        <f>((B9*'3-GK u. JahresAZ'!$F$33)+(C9*12*'3-GK u. JahresAZ'!$F$33/52.2))/60</f>
        <v>0</v>
      </c>
      <c r="E9" s="75">
        <f>IF('3-GK u. JahresAZ'!$F$38=0,0,(D9/'3-GK u. JahresAZ'!$F$38))</f>
        <v>0</v>
      </c>
    </row>
    <row r="10" spans="1:5" ht="15" customHeight="1" x14ac:dyDescent="0.2">
      <c r="A10" s="77" t="s">
        <v>170</v>
      </c>
      <c r="B10" s="252"/>
      <c r="C10" s="253"/>
      <c r="D10" s="71">
        <f>((B10*'3-GK u. JahresAZ'!$F$33)+(C10*12*'3-GK u. JahresAZ'!$F$33/52.2))/60</f>
        <v>0</v>
      </c>
      <c r="E10" s="75">
        <f>IF('3-GK u. JahresAZ'!$F$38=0,0,(D10/'3-GK u. JahresAZ'!$F$38))</f>
        <v>0</v>
      </c>
    </row>
    <row r="11" spans="1:5" ht="44.25" customHeight="1" x14ac:dyDescent="0.2">
      <c r="A11" s="77" t="s">
        <v>66</v>
      </c>
      <c r="B11" s="252"/>
      <c r="C11" s="253"/>
      <c r="D11" s="71">
        <f>((B11*'3-GK u. JahresAZ'!$F$33)+(C11*12*'3-GK u. JahresAZ'!$F$33/52.2))/60</f>
        <v>0</v>
      </c>
      <c r="E11" s="75">
        <f>IF('3-GK u. JahresAZ'!$F$38=0,0,(D11/'3-GK u. JahresAZ'!$F$38))</f>
        <v>0</v>
      </c>
    </row>
    <row r="12" spans="1:5" ht="20.100000000000001" customHeight="1" x14ac:dyDescent="0.2">
      <c r="A12" s="77" t="s">
        <v>91</v>
      </c>
      <c r="B12" s="252"/>
      <c r="C12" s="253"/>
      <c r="D12" s="71">
        <f>((B12*'3-GK u. JahresAZ'!$F$33)+(C12*12*'3-GK u. JahresAZ'!$F$33/52.2))/60</f>
        <v>0</v>
      </c>
      <c r="E12" s="75">
        <f>IF('3-GK u. JahresAZ'!$F$38=0,0,(D12/'3-GK u. JahresAZ'!$F$38))</f>
        <v>0</v>
      </c>
    </row>
    <row r="13" spans="1:5" ht="20.100000000000001" customHeight="1" x14ac:dyDescent="0.2">
      <c r="A13" s="77" t="s">
        <v>6</v>
      </c>
      <c r="B13" s="252"/>
      <c r="C13" s="253"/>
      <c r="D13" s="71">
        <f>((B13*'3-GK u. JahresAZ'!$F$33)+(C13*12*'3-GK u. JahresAZ'!$F$33/52.2))/60</f>
        <v>0</v>
      </c>
      <c r="E13" s="75">
        <f>IF('3-GK u. JahresAZ'!$F$38=0,0,(D13/'3-GK u. JahresAZ'!$F$38))</f>
        <v>0</v>
      </c>
    </row>
    <row r="14" spans="1:5" ht="20.100000000000001" customHeight="1" x14ac:dyDescent="0.2">
      <c r="A14" s="77" t="s">
        <v>115</v>
      </c>
      <c r="B14" s="252"/>
      <c r="C14" s="253"/>
      <c r="D14" s="71">
        <f>((B14*'3-GK u. JahresAZ'!$F$33)+(C14*12*'3-GK u. JahresAZ'!$F$33/52.2))/60</f>
        <v>0</v>
      </c>
      <c r="E14" s="75">
        <f>IF('3-GK u. JahresAZ'!$F$38=0,0,(D14/'3-GK u. JahresAZ'!$F$38))</f>
        <v>0</v>
      </c>
    </row>
    <row r="15" spans="1:5" ht="30" customHeight="1" x14ac:dyDescent="0.2">
      <c r="A15" s="77" t="s">
        <v>38</v>
      </c>
      <c r="B15" s="252"/>
      <c r="C15" s="253"/>
      <c r="D15" s="71">
        <f>((B15*'3-GK u. JahresAZ'!$F$33)+(C15*12*'3-GK u. JahresAZ'!$F$33/52.2))/60</f>
        <v>0</v>
      </c>
      <c r="E15" s="75">
        <f>IF('3-GK u. JahresAZ'!$F$38=0,0,(D15/'3-GK u. JahresAZ'!$F$38))</f>
        <v>0</v>
      </c>
    </row>
    <row r="16" spans="1:5" ht="38.25" customHeight="1" x14ac:dyDescent="0.2">
      <c r="A16" s="77" t="s">
        <v>229</v>
      </c>
      <c r="B16" s="252"/>
      <c r="C16" s="253"/>
      <c r="D16" s="71">
        <f>((B16*'3-GK u. JahresAZ'!$F$33)+(C16*12*'3-GK u. JahresAZ'!$F$33/52.2))/60</f>
        <v>0</v>
      </c>
      <c r="E16" s="75">
        <f>IF('3-GK u. JahresAZ'!$F$38=0,0,(D16/'3-GK u. JahresAZ'!$F$38))</f>
        <v>0</v>
      </c>
    </row>
    <row r="17" spans="1:5" ht="15" customHeight="1" x14ac:dyDescent="0.2">
      <c r="A17" s="77" t="s">
        <v>46</v>
      </c>
      <c r="B17" s="252"/>
      <c r="C17" s="253"/>
      <c r="D17" s="71">
        <f>((B17*'3-GK u. JahresAZ'!$F$33)+(C17*12*'3-GK u. JahresAZ'!$F$33/52.2))/60</f>
        <v>0</v>
      </c>
      <c r="E17" s="75">
        <f>IF('3-GK u. JahresAZ'!$F$38=0,0,(D17/'3-GK u. JahresAZ'!$F$38))</f>
        <v>0</v>
      </c>
    </row>
    <row r="18" spans="1:5" ht="22.5" customHeight="1" x14ac:dyDescent="0.2">
      <c r="A18" s="77" t="s">
        <v>68</v>
      </c>
      <c r="B18" s="252"/>
      <c r="C18" s="253"/>
      <c r="D18" s="71">
        <f>((B18*'3-GK u. JahresAZ'!$F$33)+(C18*12*'3-GK u. JahresAZ'!$F$33/52.2))/60</f>
        <v>0</v>
      </c>
      <c r="E18" s="75">
        <f>IF('3-GK u. JahresAZ'!$F$38=0,0,(D18/'3-GK u. JahresAZ'!$F$38))</f>
        <v>0</v>
      </c>
    </row>
    <row r="19" spans="1:5" ht="32.25" customHeight="1" x14ac:dyDescent="0.2">
      <c r="A19" s="77" t="s">
        <v>106</v>
      </c>
      <c r="B19" s="252"/>
      <c r="C19" s="253"/>
      <c r="D19" s="71">
        <f>((B19*'3-GK u. JahresAZ'!$F$33)+(C19*12*'3-GK u. JahresAZ'!$F$33/52.2))/60</f>
        <v>0</v>
      </c>
      <c r="E19" s="75">
        <f>IF('3-GK u. JahresAZ'!$F$38=0,0,(D19/'3-GK u. JahresAZ'!$F$38))</f>
        <v>0</v>
      </c>
    </row>
    <row r="20" spans="1:5" ht="15.75" customHeight="1" x14ac:dyDescent="0.2">
      <c r="A20" s="77" t="s">
        <v>52</v>
      </c>
      <c r="B20" s="252"/>
      <c r="C20" s="253"/>
      <c r="D20" s="71">
        <f>((B20*'3-GK u. JahresAZ'!$F$33)+(C20*12*'3-GK u. JahresAZ'!$F$33/52.2))/60</f>
        <v>0</v>
      </c>
      <c r="E20" s="75">
        <f>IF('3-GK u. JahresAZ'!$F$38=0,0,(D20/'3-GK u. JahresAZ'!$F$38))</f>
        <v>0</v>
      </c>
    </row>
    <row r="21" spans="1:5" ht="18.75" customHeight="1" x14ac:dyDescent="0.2">
      <c r="A21" s="78" t="s">
        <v>177</v>
      </c>
      <c r="B21" s="254"/>
      <c r="C21" s="255"/>
      <c r="D21" s="72">
        <f>((B21*'3-GK u. JahresAZ'!$F$33)+(C21*12*'3-GK u. JahresAZ'!$F$33/52.2))/60</f>
        <v>0</v>
      </c>
      <c r="E21" s="76">
        <f>IF('3-GK u. JahresAZ'!$F$38=0,0,(D21/'3-GK u. JahresAZ'!$F$38))</f>
        <v>0</v>
      </c>
    </row>
    <row r="22" spans="1:5" ht="19.5" customHeight="1" thickBot="1" x14ac:dyDescent="0.25">
      <c r="A22" s="79" t="s">
        <v>3</v>
      </c>
      <c r="B22" s="74"/>
      <c r="C22" s="74"/>
      <c r="D22" s="74">
        <f>SUM(D5:D21)</f>
        <v>0</v>
      </c>
      <c r="E22" s="80">
        <f>SUM(E5:E21)</f>
        <v>0</v>
      </c>
    </row>
    <row r="24" spans="1:5" ht="39.75" customHeight="1" x14ac:dyDescent="0.2"/>
    <row r="25" spans="1:5" ht="19.5" customHeight="1" x14ac:dyDescent="0.2"/>
    <row r="26" spans="1:5" ht="19.5" customHeight="1" x14ac:dyDescent="0.2"/>
    <row r="27" spans="1:5" ht="19.5" customHeight="1" x14ac:dyDescent="0.2"/>
    <row r="28" spans="1:5" ht="33" customHeight="1" x14ac:dyDescent="0.2"/>
    <row r="29" spans="1:5" ht="33" customHeight="1" x14ac:dyDescent="0.2"/>
    <row r="30" spans="1:5" ht="28.5" customHeight="1" x14ac:dyDescent="0.2"/>
    <row r="31" spans="1:5" ht="27" customHeight="1" x14ac:dyDescent="0.2"/>
    <row r="32" spans="1:5" ht="28.5" customHeight="1" x14ac:dyDescent="0.2"/>
    <row r="34" ht="43.5" customHeight="1" x14ac:dyDescent="0.2"/>
    <row r="35" ht="25.5" customHeight="1" x14ac:dyDescent="0.2"/>
    <row r="36" ht="29.25" customHeight="1" x14ac:dyDescent="0.2"/>
    <row r="37" ht="54.75" customHeight="1" x14ac:dyDescent="0.2"/>
    <row r="41" ht="27.75" customHeight="1" x14ac:dyDescent="0.2"/>
    <row r="107" spans="1:1" x14ac:dyDescent="0.2">
      <c r="A107" s="258" t="s">
        <v>194</v>
      </c>
    </row>
  </sheetData>
  <sheetProtection selectLockedCells="1"/>
  <mergeCells count="1">
    <mergeCell ref="A3:A4"/>
  </mergeCells>
  <pageMargins left="0.59055118110236227" right="0.47244094488188981" top="0.59055118110236227" bottom="0.55118110236220474" header="0.31496062992125984" footer="0.31496062992125984"/>
  <pageSetup paperSize="9" scale="90" orientation="portrait" r:id="rId1"/>
  <headerFooter>
    <oddFooter>&amp;C&amp;8Seite 5 - Arbeitshilfe zur Berechnung der Zeitanteile&amp;R&amp;8&amp;D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1-Personalk.</vt:lpstr>
      <vt:lpstr>2-Sachk.</vt:lpstr>
      <vt:lpstr>3-GK u. JahresAZ</vt:lpstr>
      <vt:lpstr>4-AZ Verteilung</vt:lpstr>
      <vt:lpstr>5-AZ Verteilung Hilfsberechnung</vt:lpstr>
      <vt:lpstr>Tabelle1</vt:lpstr>
      <vt:lpstr>'1-Personalk.'!Druckbereich</vt:lpstr>
      <vt:lpstr>'2-Sachk.'!Druckbereich</vt:lpstr>
      <vt:lpstr>'3-GK u. JahresAZ'!Druckbereich</vt:lpstr>
      <vt:lpstr>'4-AZ Verteilung'!Druckbereich</vt:lpstr>
      <vt:lpstr>'5-AZ Verteilung Hilfsberechnung'!Druckbereich</vt:lpstr>
      <vt:lpstr>Druckbereich</vt:lpstr>
    </vt:vector>
  </TitlesOfParts>
  <Company>FSP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Kerstin Nebel</dc:creator>
  <cp:lastModifiedBy>Z4100004</cp:lastModifiedBy>
  <cp:lastPrinted>2017-01-31T11:31:44Z</cp:lastPrinted>
  <dcterms:created xsi:type="dcterms:W3CDTF">2011-10-20T08:52:18Z</dcterms:created>
  <dcterms:modified xsi:type="dcterms:W3CDTF">2019-01-29T09:48:36Z</dcterms:modified>
</cp:coreProperties>
</file>